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esktop\2023-2024\WEB\"/>
    </mc:Choice>
  </mc:AlternateContent>
  <xr:revisionPtr revIDLastSave="0" documentId="8_{0B84C93E-9F09-4F52-B76E-8D1196ABFEB0}" xr6:coauthVersionLast="47" xr6:coauthVersionMax="47" xr10:uidLastSave="{00000000-0000-0000-0000-000000000000}"/>
  <bookViews>
    <workbookView xWindow="-120" yWindow="-120" windowWidth="25440" windowHeight="15390" tabRatio="628" xr2:uid="{00000000-000D-0000-FFFF-FFFF00000000}"/>
  </bookViews>
  <sheets>
    <sheet name="SAŽETAK" sheetId="11" r:id="rId1"/>
    <sheet name=" Račun prihoda i rashoda" sheetId="3" r:id="rId2"/>
    <sheet name="Rashodi prema funkcijskoj kl" sheetId="5" r:id="rId3"/>
    <sheet name="Račun financiranja" sheetId="6" r:id="rId4"/>
    <sheet name="Višak manjak" sheetId="9" r:id="rId5"/>
    <sheet name="POSEBNI DIO" sheetId="7" r:id="rId6"/>
    <sheet name="Završne odredbe" sheetId="10" r:id="rId7"/>
  </sheets>
  <externalReferences>
    <externalReference r:id="rId8"/>
  </externalReferences>
  <definedNames>
    <definedName name="_xlnm._FilterDatabase" localSheetId="5" hidden="1">'POSEBNI DIO'!$A$6:$H$172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3" l="1"/>
  <c r="F56" i="3" s="1"/>
  <c r="G57" i="3"/>
  <c r="G56" i="3" s="1"/>
  <c r="H57" i="3"/>
  <c r="H56" i="3" s="1"/>
  <c r="E57" i="3"/>
  <c r="E56" i="3" s="1"/>
  <c r="F63" i="3"/>
  <c r="G63" i="3"/>
  <c r="H63" i="3"/>
  <c r="E63" i="3"/>
  <c r="F62" i="3"/>
  <c r="G62" i="3"/>
  <c r="H62" i="3"/>
  <c r="E62" i="3"/>
  <c r="F61" i="3"/>
  <c r="G61" i="3"/>
  <c r="H61" i="3"/>
  <c r="E61" i="3"/>
  <c r="F60" i="3"/>
  <c r="G60" i="3"/>
  <c r="H60" i="3"/>
  <c r="E60" i="3"/>
  <c r="F55" i="3"/>
  <c r="G55" i="3"/>
  <c r="H55" i="3"/>
  <c r="E55" i="3"/>
  <c r="F53" i="3"/>
  <c r="G53" i="3"/>
  <c r="H53" i="3"/>
  <c r="E53" i="3"/>
  <c r="F54" i="3"/>
  <c r="G54" i="3"/>
  <c r="H54" i="3"/>
  <c r="E54" i="3"/>
  <c r="F52" i="3"/>
  <c r="G52" i="3"/>
  <c r="H52" i="3"/>
  <c r="E52" i="3"/>
  <c r="F50" i="3"/>
  <c r="F49" i="3" s="1"/>
  <c r="G50" i="3"/>
  <c r="H50" i="3"/>
  <c r="E50" i="3"/>
  <c r="F48" i="3"/>
  <c r="G48" i="3"/>
  <c r="H48" i="3"/>
  <c r="E48" i="3"/>
  <c r="F47" i="3"/>
  <c r="G47" i="3"/>
  <c r="H47" i="3"/>
  <c r="E47" i="3"/>
  <c r="F45" i="3"/>
  <c r="G45" i="3"/>
  <c r="H45" i="3"/>
  <c r="E45" i="3"/>
  <c r="F44" i="3"/>
  <c r="G44" i="3"/>
  <c r="H44" i="3"/>
  <c r="E44" i="3"/>
  <c r="F43" i="3"/>
  <c r="G43" i="3"/>
  <c r="H43" i="3"/>
  <c r="E43" i="3"/>
  <c r="F42" i="3"/>
  <c r="G42" i="3"/>
  <c r="H42" i="3"/>
  <c r="E42" i="3"/>
  <c r="F41" i="3"/>
  <c r="G41" i="3"/>
  <c r="H41" i="3"/>
  <c r="E41" i="3"/>
  <c r="F40" i="3"/>
  <c r="G40" i="3"/>
  <c r="H40" i="3"/>
  <c r="E40" i="3"/>
  <c r="F39" i="3"/>
  <c r="G39" i="3"/>
  <c r="H39" i="3"/>
  <c r="E39" i="3"/>
  <c r="F38" i="3"/>
  <c r="G38" i="3"/>
  <c r="H38" i="3"/>
  <c r="E38" i="3"/>
  <c r="F37" i="3"/>
  <c r="G37" i="3"/>
  <c r="H37" i="3"/>
  <c r="E37" i="3"/>
  <c r="F34" i="3"/>
  <c r="G34" i="3"/>
  <c r="H34" i="3"/>
  <c r="E34" i="3"/>
  <c r="F35" i="3"/>
  <c r="G35" i="3"/>
  <c r="H35" i="3"/>
  <c r="E35" i="3"/>
  <c r="F33" i="3"/>
  <c r="G33" i="3"/>
  <c r="H33" i="3"/>
  <c r="E33" i="3"/>
  <c r="F32" i="3"/>
  <c r="G32" i="3"/>
  <c r="H32" i="3"/>
  <c r="E32" i="3"/>
  <c r="F31" i="3"/>
  <c r="G31" i="3"/>
  <c r="H31" i="3"/>
  <c r="E31" i="3"/>
  <c r="F30" i="3"/>
  <c r="G30" i="3"/>
  <c r="H30" i="3"/>
  <c r="E30" i="3"/>
  <c r="F18" i="3"/>
  <c r="F15" i="3"/>
  <c r="F12" i="3"/>
  <c r="F10" i="3"/>
  <c r="C13" i="5"/>
  <c r="C11" i="5"/>
  <c r="G16" i="9"/>
  <c r="G36" i="11" s="1"/>
  <c r="G34" i="11" s="1"/>
  <c r="G11" i="9"/>
  <c r="G35" i="11" s="1"/>
  <c r="G37" i="11" s="1"/>
  <c r="F49" i="7"/>
  <c r="F48" i="7" s="1"/>
  <c r="G49" i="7"/>
  <c r="G48" i="7" s="1"/>
  <c r="H49" i="7"/>
  <c r="H48" i="7" s="1"/>
  <c r="E49" i="7"/>
  <c r="E48" i="7" s="1"/>
  <c r="H170" i="7"/>
  <c r="H169" i="7" s="1"/>
  <c r="G170" i="7"/>
  <c r="G169" i="7" s="1"/>
  <c r="F170" i="7"/>
  <c r="F169" i="7" s="1"/>
  <c r="E170" i="7"/>
  <c r="H166" i="7"/>
  <c r="H165" i="7" s="1"/>
  <c r="G166" i="7"/>
  <c r="G165" i="7" s="1"/>
  <c r="F166" i="7"/>
  <c r="F165" i="7" s="1"/>
  <c r="E166" i="7"/>
  <c r="E165" i="7" s="1"/>
  <c r="E164" i="7" s="1"/>
  <c r="F22" i="7"/>
  <c r="G22" i="7"/>
  <c r="H22" i="7"/>
  <c r="E22" i="7"/>
  <c r="C10" i="5" l="1"/>
  <c r="C9" i="5" s="1"/>
  <c r="F59" i="3"/>
  <c r="F58" i="3" s="1"/>
  <c r="G19" i="11" s="1"/>
  <c r="F51" i="3"/>
  <c r="F46" i="3"/>
  <c r="F36" i="3"/>
  <c r="F29" i="3"/>
  <c r="F28" i="3" s="1"/>
  <c r="G18" i="11" s="1"/>
  <c r="G17" i="11" s="1"/>
  <c r="G44" i="11" s="1"/>
  <c r="F9" i="3"/>
  <c r="G15" i="11" s="1"/>
  <c r="G14" i="11" s="1"/>
  <c r="G43" i="11" s="1"/>
  <c r="G45" i="11" s="1"/>
  <c r="G10" i="9"/>
  <c r="G9" i="9" s="1"/>
  <c r="G21" i="9" s="1"/>
  <c r="G164" i="7"/>
  <c r="F164" i="7"/>
  <c r="H164" i="7"/>
  <c r="G20" i="11" l="1"/>
  <c r="D15" i="3"/>
  <c r="D12" i="3"/>
  <c r="I28" i="11" l="1"/>
  <c r="H28" i="11"/>
  <c r="F28" i="11"/>
  <c r="F16" i="9" l="1"/>
  <c r="F36" i="11" s="1"/>
  <c r="H16" i="9"/>
  <c r="H36" i="11" s="1"/>
  <c r="I16" i="9"/>
  <c r="I36" i="11" s="1"/>
  <c r="F11" i="9"/>
  <c r="F35" i="11" s="1"/>
  <c r="H11" i="9"/>
  <c r="H35" i="11" s="1"/>
  <c r="I11" i="9"/>
  <c r="I35" i="11" s="1"/>
  <c r="C17" i="9"/>
  <c r="C18" i="9"/>
  <c r="C19" i="9"/>
  <c r="C20" i="9"/>
  <c r="F37" i="11" l="1"/>
  <c r="I34" i="11"/>
  <c r="I37" i="11"/>
  <c r="H34" i="11"/>
  <c r="H37" i="11"/>
  <c r="F10" i="9"/>
  <c r="F9" i="9" s="1"/>
  <c r="F21" i="9" s="1"/>
  <c r="I10" i="9"/>
  <c r="I9" i="9" s="1"/>
  <c r="I21" i="9" s="1"/>
  <c r="H10" i="9"/>
  <c r="H9" i="9" s="1"/>
  <c r="H21" i="9" s="1"/>
  <c r="E11" i="7"/>
  <c r="E10" i="7" s="1"/>
  <c r="F11" i="7"/>
  <c r="F10" i="7" s="1"/>
  <c r="G11" i="7"/>
  <c r="G10" i="7" s="1"/>
  <c r="H11" i="7"/>
  <c r="H10" i="7" s="1"/>
  <c r="C14" i="9" l="1"/>
  <c r="C13" i="9"/>
  <c r="C12" i="9"/>
  <c r="E59" i="3" l="1"/>
  <c r="G59" i="3"/>
  <c r="H59" i="3"/>
  <c r="E18" i="3" l="1"/>
  <c r="G18" i="3"/>
  <c r="H18" i="3"/>
  <c r="F121" i="7" l="1"/>
  <c r="G15" i="3" l="1"/>
  <c r="H15" i="3"/>
  <c r="G12" i="3"/>
  <c r="H12" i="3"/>
  <c r="G10" i="3"/>
  <c r="H10" i="3"/>
  <c r="E10" i="3"/>
  <c r="E12" i="3"/>
  <c r="E15" i="3"/>
  <c r="G9" i="3" l="1"/>
  <c r="H15" i="11" s="1"/>
  <c r="H14" i="11" s="1"/>
  <c r="E9" i="3"/>
  <c r="F15" i="11" s="1"/>
  <c r="F14" i="11" s="1"/>
  <c r="H9" i="3"/>
  <c r="I15" i="11" s="1"/>
  <c r="I14" i="11" s="1"/>
  <c r="G58" i="3"/>
  <c r="H19" i="11" s="1"/>
  <c r="H58" i="3"/>
  <c r="I19" i="11" s="1"/>
  <c r="E58" i="3"/>
  <c r="F19" i="11" s="1"/>
  <c r="E143" i="7"/>
  <c r="E142" i="7" s="1"/>
  <c r="G143" i="7"/>
  <c r="G142" i="7" s="1"/>
  <c r="H143" i="7"/>
  <c r="H142" i="7" s="1"/>
  <c r="F143" i="7"/>
  <c r="F142" i="7" s="1"/>
  <c r="G51" i="3"/>
  <c r="H51" i="3"/>
  <c r="E51" i="3"/>
  <c r="G49" i="3"/>
  <c r="H49" i="3"/>
  <c r="E49" i="3"/>
  <c r="G46" i="3"/>
  <c r="H46" i="3"/>
  <c r="E46" i="3"/>
  <c r="G36" i="3"/>
  <c r="H36" i="3"/>
  <c r="E36" i="3"/>
  <c r="G29" i="3"/>
  <c r="H29" i="3"/>
  <c r="H28" i="3" s="1"/>
  <c r="I18" i="11" s="1"/>
  <c r="I17" i="11" s="1"/>
  <c r="I44" i="11" s="1"/>
  <c r="E29" i="3"/>
  <c r="I43" i="11" l="1"/>
  <c r="I45" i="11" s="1"/>
  <c r="I20" i="11"/>
  <c r="G28" i="3"/>
  <c r="H18" i="11" s="1"/>
  <c r="H17" i="11" s="1"/>
  <c r="H44" i="11" s="1"/>
  <c r="F43" i="11"/>
  <c r="F45" i="11" s="1"/>
  <c r="E28" i="3"/>
  <c r="F18" i="11" s="1"/>
  <c r="F17" i="11" s="1"/>
  <c r="F44" i="11" s="1"/>
  <c r="H43" i="11"/>
  <c r="H45" i="11" s="1"/>
  <c r="D11" i="5"/>
  <c r="E11" i="5"/>
  <c r="B11" i="5"/>
  <c r="D13" i="5"/>
  <c r="E13" i="5"/>
  <c r="B13" i="5"/>
  <c r="E157" i="7"/>
  <c r="E156" i="7" s="1"/>
  <c r="G157" i="7"/>
  <c r="G156" i="7" s="1"/>
  <c r="H157" i="7"/>
  <c r="H156" i="7" s="1"/>
  <c r="F157" i="7"/>
  <c r="F156" i="7" s="1"/>
  <c r="E161" i="7"/>
  <c r="E160" i="7" s="1"/>
  <c r="G161" i="7"/>
  <c r="G160" i="7" s="1"/>
  <c r="H161" i="7"/>
  <c r="H160" i="7" s="1"/>
  <c r="F161" i="7"/>
  <c r="F160" i="7" s="1"/>
  <c r="E148" i="7"/>
  <c r="E147" i="7" s="1"/>
  <c r="G148" i="7"/>
  <c r="G147" i="7" s="1"/>
  <c r="H148" i="7"/>
  <c r="H147" i="7" s="1"/>
  <c r="F148" i="7"/>
  <c r="F147" i="7" s="1"/>
  <c r="E151" i="7"/>
  <c r="G152" i="7"/>
  <c r="G151" i="7" s="1"/>
  <c r="H152" i="7"/>
  <c r="H151" i="7" s="1"/>
  <c r="F152" i="7"/>
  <c r="F151" i="7" s="1"/>
  <c r="E139" i="7"/>
  <c r="E138" i="7" s="1"/>
  <c r="G139" i="7"/>
  <c r="G138" i="7" s="1"/>
  <c r="H139" i="7"/>
  <c r="H138" i="7" s="1"/>
  <c r="F139" i="7"/>
  <c r="F138" i="7" s="1"/>
  <c r="E134" i="7"/>
  <c r="E133" i="7" s="1"/>
  <c r="E132" i="7" s="1"/>
  <c r="G134" i="7"/>
  <c r="G133" i="7" s="1"/>
  <c r="G132" i="7" s="1"/>
  <c r="H134" i="7"/>
  <c r="H133" i="7" s="1"/>
  <c r="H132" i="7" s="1"/>
  <c r="F134" i="7"/>
  <c r="F133" i="7" s="1"/>
  <c r="F132" i="7" s="1"/>
  <c r="E129" i="7"/>
  <c r="E128" i="7" s="1"/>
  <c r="G129" i="7"/>
  <c r="G128" i="7" s="1"/>
  <c r="H129" i="7"/>
  <c r="H128" i="7" s="1"/>
  <c r="F129" i="7"/>
  <c r="F128" i="7" s="1"/>
  <c r="E125" i="7"/>
  <c r="E124" i="7" s="1"/>
  <c r="G125" i="7"/>
  <c r="G124" i="7" s="1"/>
  <c r="H125" i="7"/>
  <c r="H124" i="7" s="1"/>
  <c r="F125" i="7"/>
  <c r="F124" i="7" s="1"/>
  <c r="E121" i="7"/>
  <c r="E120" i="7" s="1"/>
  <c r="G121" i="7"/>
  <c r="G120" i="7" s="1"/>
  <c r="H121" i="7"/>
  <c r="H120" i="7" s="1"/>
  <c r="F120" i="7"/>
  <c r="E118" i="7"/>
  <c r="E117" i="7" s="1"/>
  <c r="G118" i="7"/>
  <c r="G117" i="7" s="1"/>
  <c r="H118" i="7"/>
  <c r="H117" i="7" s="1"/>
  <c r="F118" i="7"/>
  <c r="F117" i="7" s="1"/>
  <c r="E113" i="7"/>
  <c r="E112" i="7" s="1"/>
  <c r="E111" i="7" s="1"/>
  <c r="G113" i="7"/>
  <c r="G112" i="7" s="1"/>
  <c r="G111" i="7" s="1"/>
  <c r="H113" i="7"/>
  <c r="H112" i="7" s="1"/>
  <c r="H111" i="7" s="1"/>
  <c r="F113" i="7"/>
  <c r="F112" i="7" s="1"/>
  <c r="F111" i="7" s="1"/>
  <c r="E109" i="7"/>
  <c r="E108" i="7" s="1"/>
  <c r="G109" i="7"/>
  <c r="G108" i="7" s="1"/>
  <c r="H109" i="7"/>
  <c r="H108" i="7" s="1"/>
  <c r="F109" i="7"/>
  <c r="F108" i="7" s="1"/>
  <c r="E106" i="7"/>
  <c r="E105" i="7" s="1"/>
  <c r="G106" i="7"/>
  <c r="G105" i="7" s="1"/>
  <c r="H106" i="7"/>
  <c r="H105" i="7" s="1"/>
  <c r="F106" i="7"/>
  <c r="F105" i="7" s="1"/>
  <c r="E103" i="7"/>
  <c r="G103" i="7"/>
  <c r="H103" i="7"/>
  <c r="F103" i="7"/>
  <c r="E98" i="7"/>
  <c r="E97" i="7" s="1"/>
  <c r="G98" i="7"/>
  <c r="H98" i="7"/>
  <c r="F98" i="7"/>
  <c r="E94" i="7"/>
  <c r="E93" i="7" s="1"/>
  <c r="G94" i="7"/>
  <c r="G93" i="7" s="1"/>
  <c r="H94" i="7"/>
  <c r="H93" i="7" s="1"/>
  <c r="F94" i="7"/>
  <c r="F93" i="7" s="1"/>
  <c r="E91" i="7"/>
  <c r="E90" i="7" s="1"/>
  <c r="G91" i="7"/>
  <c r="G90" i="7" s="1"/>
  <c r="H91" i="7"/>
  <c r="H90" i="7" s="1"/>
  <c r="F91" i="7"/>
  <c r="F90" i="7" s="1"/>
  <c r="E87" i="7"/>
  <c r="E86" i="7" s="1"/>
  <c r="G87" i="7"/>
  <c r="G86" i="7" s="1"/>
  <c r="H87" i="7"/>
  <c r="H86" i="7" s="1"/>
  <c r="F87" i="7"/>
  <c r="F86" i="7" s="1"/>
  <c r="E83" i="7"/>
  <c r="E82" i="7" s="1"/>
  <c r="G83" i="7"/>
  <c r="G82" i="7" s="1"/>
  <c r="H83" i="7"/>
  <c r="H82" i="7" s="1"/>
  <c r="F83" i="7"/>
  <c r="F82" i="7" s="1"/>
  <c r="E76" i="7"/>
  <c r="G76" i="7"/>
  <c r="H76" i="7"/>
  <c r="E79" i="7"/>
  <c r="G79" i="7"/>
  <c r="H79" i="7"/>
  <c r="F76" i="7"/>
  <c r="F79" i="7"/>
  <c r="E72" i="7"/>
  <c r="E71" i="7" s="1"/>
  <c r="G72" i="7"/>
  <c r="G71" i="7" s="1"/>
  <c r="H72" i="7"/>
  <c r="H71" i="7" s="1"/>
  <c r="F72" i="7"/>
  <c r="F71" i="7" s="1"/>
  <c r="H54" i="7"/>
  <c r="H53" i="7" s="1"/>
  <c r="G54" i="7"/>
  <c r="G53" i="7" s="1"/>
  <c r="E65" i="7"/>
  <c r="G65" i="7"/>
  <c r="H65" i="7"/>
  <c r="F65" i="7"/>
  <c r="E68" i="7"/>
  <c r="G68" i="7"/>
  <c r="H68" i="7"/>
  <c r="F68" i="7"/>
  <c r="E61" i="7"/>
  <c r="E60" i="7" s="1"/>
  <c r="G61" i="7"/>
  <c r="G60" i="7" s="1"/>
  <c r="H61" i="7"/>
  <c r="H60" i="7" s="1"/>
  <c r="F61" i="7"/>
  <c r="F60" i="7" s="1"/>
  <c r="E58" i="7"/>
  <c r="E57" i="7" s="1"/>
  <c r="G58" i="7"/>
  <c r="G57" i="7" s="1"/>
  <c r="H58" i="7"/>
  <c r="H57" i="7" s="1"/>
  <c r="F58" i="7"/>
  <c r="F57" i="7" s="1"/>
  <c r="E54" i="7"/>
  <c r="E53" i="7" s="1"/>
  <c r="F54" i="7"/>
  <c r="F53" i="7" s="1"/>
  <c r="E45" i="7"/>
  <c r="E44" i="7" s="1"/>
  <c r="G45" i="7"/>
  <c r="G44" i="7" s="1"/>
  <c r="H45" i="7"/>
  <c r="H44" i="7" s="1"/>
  <c r="F45" i="7"/>
  <c r="F44" i="7" s="1"/>
  <c r="E42" i="7"/>
  <c r="G42" i="7"/>
  <c r="H42" i="7"/>
  <c r="E40" i="7"/>
  <c r="G40" i="7"/>
  <c r="H40" i="7"/>
  <c r="F40" i="7"/>
  <c r="F42" i="7"/>
  <c r="H20" i="11" l="1"/>
  <c r="F20" i="11"/>
  <c r="H75" i="7"/>
  <c r="E10" i="5"/>
  <c r="E9" i="5" s="1"/>
  <c r="E75" i="7"/>
  <c r="E70" i="7"/>
  <c r="B10" i="5"/>
  <c r="B9" i="5" s="1"/>
  <c r="E146" i="7"/>
  <c r="F123" i="7"/>
  <c r="E155" i="7"/>
  <c r="G123" i="7"/>
  <c r="H137" i="7"/>
  <c r="E85" i="7"/>
  <c r="H97" i="7"/>
  <c r="H85" i="7" s="1"/>
  <c r="H123" i="7"/>
  <c r="G64" i="7"/>
  <c r="G52" i="7" s="1"/>
  <c r="G146" i="7"/>
  <c r="E64" i="7"/>
  <c r="E52" i="7" s="1"/>
  <c r="F116" i="7"/>
  <c r="H116" i="7"/>
  <c r="F146" i="7"/>
  <c r="E123" i="7"/>
  <c r="F39" i="7"/>
  <c r="F137" i="7"/>
  <c r="H155" i="7"/>
  <c r="H64" i="7"/>
  <c r="H52" i="7" s="1"/>
  <c r="H146" i="7"/>
  <c r="F155" i="7"/>
  <c r="F75" i="7"/>
  <c r="F70" i="7" s="1"/>
  <c r="F97" i="7"/>
  <c r="F85" i="7" s="1"/>
  <c r="E116" i="7"/>
  <c r="E137" i="7"/>
  <c r="F64" i="7"/>
  <c r="F52" i="7" s="1"/>
  <c r="D10" i="5"/>
  <c r="D9" i="5" s="1"/>
  <c r="G75" i="7"/>
  <c r="G70" i="7" s="1"/>
  <c r="E39" i="7"/>
  <c r="G116" i="7"/>
  <c r="G97" i="7"/>
  <c r="G85" i="7" s="1"/>
  <c r="H39" i="7"/>
  <c r="G39" i="7"/>
  <c r="G155" i="7"/>
  <c r="G137" i="7"/>
  <c r="H70" i="7"/>
  <c r="H51" i="7" l="1"/>
  <c r="F51" i="7"/>
  <c r="E51" i="7"/>
  <c r="G51" i="7"/>
  <c r="E36" i="7"/>
  <c r="G36" i="7"/>
  <c r="H36" i="7"/>
  <c r="E34" i="7"/>
  <c r="G34" i="7"/>
  <c r="H34" i="7"/>
  <c r="F34" i="7"/>
  <c r="F36" i="7"/>
  <c r="G28" i="7"/>
  <c r="G27" i="7" s="1"/>
  <c r="G26" i="7" s="1"/>
  <c r="H28" i="7"/>
  <c r="H27" i="7" s="1"/>
  <c r="H26" i="7" s="1"/>
  <c r="E28" i="7"/>
  <c r="E27" i="7" s="1"/>
  <c r="E26" i="7" s="1"/>
  <c r="F28" i="7"/>
  <c r="F27" i="7" s="1"/>
  <c r="F26" i="7" s="1"/>
  <c r="G21" i="7"/>
  <c r="H21" i="7"/>
  <c r="E21" i="7"/>
  <c r="F21" i="7"/>
  <c r="G18" i="7"/>
  <c r="G17" i="7" s="1"/>
  <c r="H18" i="7"/>
  <c r="H17" i="7" s="1"/>
  <c r="E18" i="7"/>
  <c r="E17" i="7" s="1"/>
  <c r="F18" i="7"/>
  <c r="F17" i="7" s="1"/>
  <c r="G15" i="7"/>
  <c r="G14" i="7" s="1"/>
  <c r="H15" i="7"/>
  <c r="H14" i="7" s="1"/>
  <c r="E15" i="7"/>
  <c r="E14" i="7" s="1"/>
  <c r="F15" i="7"/>
  <c r="F14" i="7" s="1"/>
  <c r="F9" i="7" l="1"/>
  <c r="E9" i="7"/>
  <c r="H9" i="7"/>
  <c r="G9" i="7"/>
  <c r="F33" i="7"/>
  <c r="F32" i="7" s="1"/>
  <c r="E33" i="7"/>
  <c r="E32" i="7" s="1"/>
  <c r="H33" i="7"/>
  <c r="H32" i="7" s="1"/>
  <c r="G33" i="7"/>
  <c r="G32" i="7" s="1"/>
  <c r="F8" i="7" l="1"/>
  <c r="F7" i="7" s="1"/>
  <c r="G8" i="7"/>
  <c r="G7" i="7" s="1"/>
  <c r="E8" i="7"/>
  <c r="E7" i="7" s="1"/>
  <c r="H8" i="7"/>
  <c r="H7" i="7" s="1"/>
</calcChain>
</file>

<file path=xl/sharedStrings.xml><?xml version="1.0" encoding="utf-8"?>
<sst xmlns="http://schemas.openxmlformats.org/spreadsheetml/2006/main" count="448" uniqueCount="153">
  <si>
    <t>PRIHODI UKUPNO</t>
  </si>
  <si>
    <t>PRIHODI POSLOVANJA</t>
  </si>
  <si>
    <t>RASHODI UKUPNO</t>
  </si>
  <si>
    <t>RAZLIKA - VIŠAK / MANJAK</t>
  </si>
  <si>
    <t>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</si>
  <si>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</si>
  <si>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</si>
  <si>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</si>
  <si>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</si>
  <si>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</si>
  <si>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</si>
  <si>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</si>
  <si>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</si>
  <si>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</si>
  <si>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</si>
  <si>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</si>
  <si>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</si>
  <si>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</si>
  <si>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</si>
  <si>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</si>
  <si>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</si>
  <si>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</si>
  <si>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</si>
  <si>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</si>
  <si>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</si>
  <si>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</si>
  <si>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Šifra</t>
  </si>
  <si>
    <t xml:space="preserve">Naziv </t>
  </si>
  <si>
    <t>Materijalni rashodi</t>
  </si>
  <si>
    <t>Vlastiti prihodi</t>
  </si>
  <si>
    <t>B) SAŽETAK RAČUNA FINANCIRANJA</t>
  </si>
  <si>
    <t>UKUPAN DONOS VIŠKA / MANJKA IZ PRETHODNE(IH) GODINE***</t>
  </si>
  <si>
    <t>Plan za 2023.</t>
  </si>
  <si>
    <t>Projekcija 
za 2025.</t>
  </si>
  <si>
    <t>Pomoći iz inozemstva i od subjekata unutar općeg proračuna</t>
  </si>
  <si>
    <t>Rashodi za nabavu proizvedene dugotrajne imovine</t>
  </si>
  <si>
    <t>C) PRENESENI VIŠAK ILI PRENESENI MANJAK I VIŠEGODIŠNJI PLAN URAVNOTEŽENJA</t>
  </si>
  <si>
    <t>Naziv</t>
  </si>
  <si>
    <t>EUR</t>
  </si>
  <si>
    <t>Plan 
za 2023.</t>
  </si>
  <si>
    <t>Brojčana oznaka i naziv</t>
  </si>
  <si>
    <t>Višak prihoda iz prethodne godine koji će se rasporediti</t>
  </si>
  <si>
    <t>Manjak prihoda iz prethodne godine za pokriće</t>
  </si>
  <si>
    <r>
      <rPr>
        <b/>
        <sz val="11"/>
        <rFont val="Times New Roman"/>
        <family val="1"/>
        <charset val="238"/>
      </rPr>
      <t>RAZLIKA</t>
    </r>
    <r>
      <rPr>
        <b/>
        <sz val="11"/>
        <color indexed="8"/>
        <rFont val="Times New Roman"/>
        <family val="1"/>
        <charset val="238"/>
      </rPr>
      <t xml:space="preserve"> VIŠAK / MANJAK IZ PRETHODNE(IH) GODINE KOJI ĆE SE RASPOREDITI / POKRITI</t>
    </r>
  </si>
  <si>
    <t>UKUPNO FINANCIJSKI PLAN (A.+B.+C.)</t>
  </si>
  <si>
    <t>PRIHODI, PRIMICI I VIŠAK</t>
  </si>
  <si>
    <t>RASHODI, IZDACI I MANJAK</t>
  </si>
  <si>
    <t>RAZLIKA</t>
  </si>
  <si>
    <t>09 Obrazovanje</t>
  </si>
  <si>
    <t>091 Predškolsko i osnovno obrazovanje</t>
  </si>
  <si>
    <t>0912 Osnovno obrazovanje</t>
  </si>
  <si>
    <t>096 Dodatne usluge u obrazovanju</t>
  </si>
  <si>
    <t>PROGRAM 4070</t>
  </si>
  <si>
    <t>DECENTRALIZIRANE FUNKCIJE</t>
  </si>
  <si>
    <t>Aktivnost A407001</t>
  </si>
  <si>
    <t>MATERIJALNI RASHODI</t>
  </si>
  <si>
    <t>Izvor financiranja 1.1.</t>
  </si>
  <si>
    <t>GRAD SAMOBOR - Opći prihodi i primici</t>
  </si>
  <si>
    <t>Naknade građanima i kućanstvima na temelju osiguranja i druge naknade</t>
  </si>
  <si>
    <t>Izvor financiranja 2.9.</t>
  </si>
  <si>
    <t>OSNOVNE ŠKOLE - Vlastiti prihodi</t>
  </si>
  <si>
    <t>Izvor financiranja 3.1.</t>
  </si>
  <si>
    <t>GRAD SAMOBOR - Posebne namjne</t>
  </si>
  <si>
    <t>Financijski rashodi</t>
  </si>
  <si>
    <t>Izvor financiranja 4.9.</t>
  </si>
  <si>
    <t>OSNOVNE ŠKOLE - Prihodi od pomoći</t>
  </si>
  <si>
    <t>Aktivnost A407013</t>
  </si>
  <si>
    <t>Rashodi za zaposlene - OŠ Samobor</t>
  </si>
  <si>
    <t>Kapitalni projekt K407001</t>
  </si>
  <si>
    <t>Ulaganja na materijalnoj imovini</t>
  </si>
  <si>
    <t>Rashodi za dodatna ulaganja na nefinancijskoj imovini</t>
  </si>
  <si>
    <t>Izvior financiranja 4.9.</t>
  </si>
  <si>
    <t>PROGRAM 4071</t>
  </si>
  <si>
    <t>DODATNE POTREBE U OSNOVNOM ŠKOLSTVU</t>
  </si>
  <si>
    <t>Aktivnost A407101</t>
  </si>
  <si>
    <t>Izborna nastava i ostale izvannastavne aktivnosti</t>
  </si>
  <si>
    <t>Pomoći dane u inozemstvo i unutar općeg proračuna</t>
  </si>
  <si>
    <t>Izvor financiranja 5.8.</t>
  </si>
  <si>
    <t>OSNOVNE ŠKOLE - Prihod od donacija</t>
  </si>
  <si>
    <t>Aktivnost A407103</t>
  </si>
  <si>
    <t>Produženi boravak i školska prehrana</t>
  </si>
  <si>
    <t>Izvor financiranja 3.9.</t>
  </si>
  <si>
    <t>OSNOVNE ŠKOLE - Posebnene namjene</t>
  </si>
  <si>
    <t>Aktivnost A407104</t>
  </si>
  <si>
    <t>Ostali programi u osnovnom obrazovanju</t>
  </si>
  <si>
    <t>Izvor financiranja 6.5.</t>
  </si>
  <si>
    <t>OSNOVNE ŠKOLE - Prihodi od nefinancijske imovine</t>
  </si>
  <si>
    <t>Tekući projekt T407105</t>
  </si>
  <si>
    <t>Zaklada "Hrvatska za djecu"- školska kuhinja</t>
  </si>
  <si>
    <t>Izvor financiranja 5.1.</t>
  </si>
  <si>
    <t>GRAD SAMOBOR - Prihod od donacija</t>
  </si>
  <si>
    <t>Tekući projekt T407106</t>
  </si>
  <si>
    <t>Školska shema</t>
  </si>
  <si>
    <t>Izvor financiranja 4.1.</t>
  </si>
  <si>
    <t>GRAD SAMOBOR - Pomoći</t>
  </si>
  <si>
    <t>Tekući projekt T407115</t>
  </si>
  <si>
    <t>Vjetar u leđa - pomoćnici u nastavi - faza III</t>
  </si>
  <si>
    <t>Tekući projekt T407116</t>
  </si>
  <si>
    <t>Pomoćnici u nastavi financirani iz Proračuna Grada</t>
  </si>
  <si>
    <t>Tekući projekt T407123</t>
  </si>
  <si>
    <t>Pripravništvo HZZ - OŠ Samobor</t>
  </si>
  <si>
    <t>Tekući projekt T407134</t>
  </si>
  <si>
    <t>Vjetar u leđa - faza IV - OŠ Samobor</t>
  </si>
  <si>
    <t>Tekući projekt T407140</t>
  </si>
  <si>
    <t>Vjetar u leđa - faza V - OŠ Samobor</t>
  </si>
  <si>
    <t>0960 Dodatne usluge u obrazovanju</t>
  </si>
  <si>
    <t>Prihodi od pomoći</t>
  </si>
  <si>
    <t>Posebne namjene</t>
  </si>
  <si>
    <t>Prihodi od nefinancijske imovine</t>
  </si>
  <si>
    <t>Prihodi od donacija</t>
  </si>
  <si>
    <t>Pomoći</t>
  </si>
  <si>
    <t>Donacije</t>
  </si>
  <si>
    <t xml:space="preserve">Prihodi iz nadležnog proračuna za financiranje redovne djelatnosti proračunskih korisnika </t>
  </si>
  <si>
    <t>donacije</t>
  </si>
  <si>
    <t>1.1.</t>
  </si>
  <si>
    <t>3.1.</t>
  </si>
  <si>
    <t>4.9.</t>
  </si>
  <si>
    <t>3.9.</t>
  </si>
  <si>
    <t>6.5.</t>
  </si>
  <si>
    <t>2.9.</t>
  </si>
  <si>
    <t>5.8.</t>
  </si>
  <si>
    <t>4.1.</t>
  </si>
  <si>
    <t>5.1.</t>
  </si>
  <si>
    <t>UKUPAN DONOS VIŠKA / MANJKA IZ PRETHODNE(IH) GODINE</t>
  </si>
  <si>
    <t>Vlastiti izvori</t>
  </si>
  <si>
    <t>Rezultat poslovanja</t>
  </si>
  <si>
    <t>Višak prihoda</t>
  </si>
  <si>
    <t>Manjak prihoda</t>
  </si>
  <si>
    <t>Prigodi od donacija</t>
  </si>
  <si>
    <t>C) PRENESENI VIŠAK/MANJAK PRIHODA NAD RASHODIMA</t>
  </si>
  <si>
    <t>Članak 2.</t>
  </si>
  <si>
    <t>Članak 3.</t>
  </si>
  <si>
    <t>Članak 4.</t>
  </si>
  <si>
    <t>Članak 5.</t>
  </si>
  <si>
    <t>Članak 6.</t>
  </si>
  <si>
    <t>I. OPĆI DIO</t>
  </si>
  <si>
    <t>A) SAŽETAK RAČUNA PRIHODA I RASHODA</t>
  </si>
  <si>
    <t>Članak 1.</t>
  </si>
  <si>
    <t>PRESJEDNICA ŠO:</t>
  </si>
  <si>
    <t>Maja Karlo</t>
  </si>
  <si>
    <t>UKUPNO</t>
  </si>
  <si>
    <t xml:space="preserve">     Ovaj Financijski plan za 2024. i projekcije za 2026. i 2027. godinu objavit će se na službenoj Internet stranici Osnovne Škole Samobor, a stupa na snagu 1. siječnja 2024. godine.</t>
  </si>
  <si>
    <t xml:space="preserve">KLASA: </t>
  </si>
  <si>
    <t xml:space="preserve">URBROJ: </t>
  </si>
  <si>
    <t>Plan 2023.</t>
  </si>
  <si>
    <t>Plan za 2024.</t>
  </si>
  <si>
    <t>Projekcija 
za 2026.</t>
  </si>
  <si>
    <t>Ostali rashodi</t>
  </si>
  <si>
    <t>Vjetar u leđa - faza VI - OŠ Samobor</t>
  </si>
  <si>
    <t>Izvior financiranja 5.8.</t>
  </si>
  <si>
    <t>OSNOVNE ŠKOLE - Prihodi od donacija</t>
  </si>
  <si>
    <t>FINANCIJSKI PLAN OSNOVNE ŠKOLE SAMOBOR ZA 2024. I PROJEKCIJA ZA 2025. I 2026. GODINU</t>
  </si>
  <si>
    <t xml:space="preserve">Na temelju članka 38. stavka 3. Zakona o proračunu (Narodne novine br. 144/21), članka 142. Statuta Osnovne škole Samobor, Školski odbor Osnove škole Samobor na 27. sjednici održanoj 07.prosinca 2023. godine donio je: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</si>
</sst>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0" fillId="0" borderId="0"/>
    <xf numFmtId="0" fontId="10" fillId="0" borderId="0" applyNumberFormat="0" applyFont="0" applyBorder="0" applyProtection="0"/>
    <xf numFmtId="0" fontId="10" fillId="0" borderId="0" applyNumberFormat="0" applyFont="0" applyBorder="0" applyProtection="0"/>
    <xf numFmtId="0" fontId="2" fillId="0" borderId="0"/>
  </cellStyleXfs>
  <cellXfs count="14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2" borderId="3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11" fillId="0" borderId="11" xfId="1" applyFont="1" applyBorder="1"/>
    <xf numFmtId="0" fontId="17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/>
    </xf>
    <xf numFmtId="0" fontId="18" fillId="0" borderId="0" xfId="0" quotePrefix="1" applyFont="1" applyAlignment="1">
      <alignment horizontal="left" wrapText="1"/>
    </xf>
    <xf numFmtId="0" fontId="19" fillId="0" borderId="0" xfId="0" applyFont="1" applyAlignment="1">
      <alignment wrapText="1"/>
    </xf>
    <xf numFmtId="3" fontId="12" fillId="0" borderId="0" xfId="0" applyNumberFormat="1" applyFont="1" applyAlignment="1">
      <alignment horizontal="right"/>
    </xf>
    <xf numFmtId="0" fontId="16" fillId="0" borderId="0" xfId="0" applyFont="1"/>
    <xf numFmtId="0" fontId="18" fillId="0" borderId="0" xfId="0" quotePrefix="1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2" fillId="0" borderId="0" xfId="0" quotePrefix="1" applyFont="1" applyAlignment="1">
      <alignment horizontal="center" vertical="center" wrapText="1"/>
    </xf>
    <xf numFmtId="0" fontId="12" fillId="5" borderId="2" xfId="0" applyFont="1" applyFill="1" applyBorder="1" applyAlignment="1">
      <alignment horizontal="left" vertical="center"/>
    </xf>
    <xf numFmtId="3" fontId="21" fillId="3" borderId="3" xfId="0" applyNumberFormat="1" applyFont="1" applyFill="1" applyBorder="1" applyAlignment="1">
      <alignment horizontal="right"/>
    </xf>
    <xf numFmtId="0" fontId="24" fillId="0" borderId="4" xfId="0" applyFont="1" applyBorder="1" applyAlignment="1">
      <alignment vertical="center"/>
    </xf>
    <xf numFmtId="3" fontId="22" fillId="0" borderId="3" xfId="0" applyNumberFormat="1" applyFont="1" applyBorder="1" applyAlignment="1">
      <alignment horizontal="right"/>
    </xf>
    <xf numFmtId="0" fontId="24" fillId="0" borderId="2" xfId="0" applyFont="1" applyBorder="1" applyAlignment="1">
      <alignment vertical="center"/>
    </xf>
    <xf numFmtId="0" fontId="23" fillId="3" borderId="1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vertical="center"/>
    </xf>
    <xf numFmtId="0" fontId="24" fillId="0" borderId="4" xfId="0" applyFont="1" applyBorder="1" applyAlignment="1">
      <alignment vertical="center" wrapText="1"/>
    </xf>
    <xf numFmtId="0" fontId="25" fillId="0" borderId="5" xfId="0" applyFont="1" applyBorder="1" applyAlignment="1">
      <alignment horizontal="right" vertical="center"/>
    </xf>
    <xf numFmtId="0" fontId="11" fillId="0" borderId="12" xfId="1" applyFont="1" applyBorder="1"/>
    <xf numFmtId="0" fontId="13" fillId="5" borderId="3" xfId="0" applyFont="1" applyFill="1" applyBorder="1" applyAlignment="1">
      <alignment horizontal="left"/>
    </xf>
    <xf numFmtId="3" fontId="22" fillId="5" borderId="3" xfId="0" applyNumberFormat="1" applyFont="1" applyFill="1" applyBorder="1" applyAlignment="1">
      <alignment horizontal="right"/>
    </xf>
    <xf numFmtId="3" fontId="22" fillId="5" borderId="3" xfId="0" quotePrefix="1" applyNumberFormat="1" applyFont="1" applyFill="1" applyBorder="1" applyAlignment="1">
      <alignment horizontal="right"/>
    </xf>
    <xf numFmtId="3" fontId="21" fillId="4" borderId="3" xfId="0" applyNumberFormat="1" applyFont="1" applyFill="1" applyBorder="1" applyAlignment="1">
      <alignment horizontal="right"/>
    </xf>
    <xf numFmtId="0" fontId="22" fillId="5" borderId="1" xfId="0" applyFont="1" applyFill="1" applyBorder="1" applyAlignment="1">
      <alignment horizontal="left" vertical="center"/>
    </xf>
    <xf numFmtId="0" fontId="13" fillId="0" borderId="2" xfId="0" applyFont="1" applyBorder="1"/>
    <xf numFmtId="0" fontId="21" fillId="5" borderId="2" xfId="0" applyFont="1" applyFill="1" applyBorder="1" applyAlignment="1">
      <alignment horizontal="left" vertical="center"/>
    </xf>
    <xf numFmtId="3" fontId="23" fillId="0" borderId="3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6" fillId="2" borderId="3" xfId="0" quotePrefix="1" applyFont="1" applyFill="1" applyBorder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7" fillId="0" borderId="0" xfId="0" applyFont="1"/>
    <xf numFmtId="3" fontId="9" fillId="2" borderId="3" xfId="0" applyNumberFormat="1" applyFont="1" applyFill="1" applyBorder="1" applyAlignment="1">
      <alignment horizontal="right"/>
    </xf>
    <xf numFmtId="0" fontId="2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3" fontId="0" fillId="0" borderId="0" xfId="0" applyNumberFormat="1"/>
    <xf numFmtId="0" fontId="0" fillId="0" borderId="3" xfId="0" applyBorder="1"/>
    <xf numFmtId="3" fontId="0" fillId="0" borderId="3" xfId="0" applyNumberFormat="1" applyBorder="1"/>
    <xf numFmtId="3" fontId="1" fillId="0" borderId="0" xfId="0" applyNumberFormat="1" applyFont="1" applyAlignment="1">
      <alignment horizontal="center" vertical="center" wrapText="1"/>
    </xf>
    <xf numFmtId="3" fontId="28" fillId="0" borderId="0" xfId="0" applyNumberFormat="1" applyFont="1"/>
    <xf numFmtId="3" fontId="9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/>
    </xf>
    <xf numFmtId="0" fontId="28" fillId="0" borderId="13" xfId="0" applyFont="1" applyBorder="1"/>
    <xf numFmtId="0" fontId="0" fillId="0" borderId="13" xfId="0" applyBorder="1"/>
    <xf numFmtId="0" fontId="26" fillId="2" borderId="3" xfId="0" quotePrefix="1" applyFont="1" applyFill="1" applyBorder="1" applyAlignment="1">
      <alignment horizontal="left" vertical="center"/>
    </xf>
    <xf numFmtId="0" fontId="28" fillId="0" borderId="3" xfId="0" applyFont="1" applyBorder="1"/>
    <xf numFmtId="0" fontId="28" fillId="0" borderId="3" xfId="0" applyFont="1" applyBorder="1" applyAlignment="1">
      <alignment horizontal="left"/>
    </xf>
    <xf numFmtId="3" fontId="27" fillId="0" borderId="0" xfId="0" applyNumberFormat="1" applyFont="1"/>
    <xf numFmtId="0" fontId="13" fillId="5" borderId="1" xfId="0" applyFont="1" applyFill="1" applyBorder="1" applyAlignment="1">
      <alignment horizontal="left"/>
    </xf>
    <xf numFmtId="3" fontId="21" fillId="4" borderId="14" xfId="0" applyNumberFormat="1" applyFont="1" applyFill="1" applyBorder="1" applyAlignment="1">
      <alignment horizontal="right"/>
    </xf>
    <xf numFmtId="0" fontId="1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4" fontId="28" fillId="0" borderId="0" xfId="0" applyNumberFormat="1" applyFont="1"/>
    <xf numFmtId="0" fontId="22" fillId="5" borderId="2" xfId="0" applyFont="1" applyFill="1" applyBorder="1" applyAlignment="1">
      <alignment horizontal="left" vertical="center"/>
    </xf>
    <xf numFmtId="4" fontId="16" fillId="0" borderId="0" xfId="0" applyNumberFormat="1" applyFont="1"/>
    <xf numFmtId="0" fontId="13" fillId="5" borderId="3" xfId="0" applyFont="1" applyFill="1" applyBorder="1" applyAlignment="1">
      <alignment horizontal="center"/>
    </xf>
    <xf numFmtId="0" fontId="20" fillId="0" borderId="0" xfId="0" applyFont="1"/>
    <xf numFmtId="0" fontId="29" fillId="0" borderId="0" xfId="2" applyFont="1" applyAlignment="1">
      <alignment horizontal="left"/>
    </xf>
    <xf numFmtId="0" fontId="19" fillId="0" borderId="0" xfId="3" applyFont="1"/>
    <xf numFmtId="3" fontId="18" fillId="0" borderId="0" xfId="2" applyNumberFormat="1" applyFont="1" applyAlignment="1">
      <alignment horizontal="center"/>
    </xf>
    <xf numFmtId="0" fontId="12" fillId="0" borderId="0" xfId="0" applyFont="1" applyAlignment="1">
      <alignment vertical="center"/>
    </xf>
    <xf numFmtId="0" fontId="24" fillId="3" borderId="4" xfId="0" applyFont="1" applyFill="1" applyBorder="1" applyAlignment="1">
      <alignment vertical="center"/>
    </xf>
    <xf numFmtId="0" fontId="24" fillId="0" borderId="2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8" fillId="0" borderId="0" xfId="2" applyFont="1" applyAlignment="1">
      <alignment horizontal="left"/>
    </xf>
    <xf numFmtId="0" fontId="13" fillId="5" borderId="3" xfId="0" applyFont="1" applyFill="1" applyBorder="1"/>
    <xf numFmtId="0" fontId="30" fillId="0" borderId="0" xfId="0" applyFont="1" applyAlignment="1">
      <alignment wrapText="1"/>
    </xf>
    <xf numFmtId="3" fontId="4" fillId="4" borderId="3" xfId="0" applyNumberFormat="1" applyFont="1" applyFill="1" applyBorder="1" applyAlignment="1">
      <alignment horizontal="right" vertical="center" wrapText="1"/>
    </xf>
    <xf numFmtId="0" fontId="21" fillId="0" borderId="7" xfId="0" quotePrefix="1" applyFont="1" applyBorder="1" applyAlignment="1">
      <alignment horizontal="center" vertical="center" wrapText="1"/>
    </xf>
    <xf numFmtId="0" fontId="21" fillId="0" borderId="8" xfId="0" quotePrefix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center" vertical="center" wrapText="1"/>
    </xf>
    <xf numFmtId="0" fontId="21" fillId="0" borderId="6" xfId="0" quotePrefix="1" applyFont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1" fillId="0" borderId="9" xfId="0" quotePrefix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23" fillId="3" borderId="1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vertical="center" wrapText="1"/>
    </xf>
    <xf numFmtId="0" fontId="24" fillId="3" borderId="4" xfId="0" applyFont="1" applyFill="1" applyBorder="1" applyAlignment="1">
      <alignment vertical="center"/>
    </xf>
    <xf numFmtId="0" fontId="23" fillId="3" borderId="1" xfId="0" quotePrefix="1" applyFont="1" applyFill="1" applyBorder="1" applyAlignment="1">
      <alignment horizontal="left" vertical="center" wrapText="1"/>
    </xf>
    <xf numFmtId="0" fontId="24" fillId="3" borderId="4" xfId="0" applyFont="1" applyFill="1" applyBorder="1" applyAlignment="1">
      <alignment vertical="center" wrapText="1"/>
    </xf>
    <xf numFmtId="0" fontId="23" fillId="0" borderId="1" xfId="0" quotePrefix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19" fillId="0" borderId="0" xfId="2" applyFont="1" applyAlignment="1">
      <alignment horizontal="center" vertical="center" wrapText="1"/>
    </xf>
  </cellXfs>
  <cellStyles count="5">
    <cellStyle name="Normal 2" xfId="1" xr:uid="{00000000-0005-0000-0000-000001000000}"/>
    <cellStyle name="Normalno" xfId="0" builtinId="0"/>
    <cellStyle name="Normalno 6" xfId="3" xr:uid="{00000000-0005-0000-0000-000002000000}"/>
    <cellStyle name="Obično 4 2" xfId="2" xr:uid="{00000000-0005-0000-0000-000003000000}"/>
    <cellStyle name="Obično_List7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unovodstvo\Desktop\2020.-2022\Racunski%20plan%20-%20s%20vidljivim%20izmjenama%20i%20dopunama%20201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razredi"/>
    </sheetNames>
    <sheetDataSet>
      <sheetData sheetId="0"/>
      <sheetData sheetId="1"/>
      <sheetData sheetId="2"/>
      <sheetData sheetId="3"/>
      <sheetData sheetId="4"/>
      <sheetData sheetId="5"/>
      <sheetData sheetId="6">
        <row r="333">
          <cell r="E333" t="str">
            <v>Prihodi od upravnih i administrativnih pristojbi, pristojbi po posebnim propisima i naknada</v>
          </cell>
        </row>
        <row r="399">
          <cell r="E399" t="str">
            <v>Prihodi od prodaje proizvoda i robe te pruženih usluga i prihodi od donacija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workbookViewId="0">
      <selection activeCell="A2" sqref="A2:I2"/>
    </sheetView>
  </sheetViews>
  <sheetFormatPr defaultRowHeight="15" x14ac:dyDescent="0.25"/>
  <cols>
    <col min="5" max="5" width="20.42578125" customWidth="1"/>
    <col min="6" max="6" width="11.28515625" bestFit="1" customWidth="1"/>
    <col min="7" max="7" width="11.28515625" customWidth="1"/>
    <col min="8" max="9" width="11.28515625" bestFit="1" customWidth="1"/>
  </cols>
  <sheetData>
    <row r="1" spans="1:9" ht="15.75" x14ac:dyDescent="0.25">
      <c r="A1" s="26"/>
      <c r="B1" s="26"/>
      <c r="C1" s="26"/>
      <c r="D1" s="26"/>
      <c r="E1" s="26"/>
      <c r="F1" s="26"/>
      <c r="G1" s="26"/>
      <c r="H1" s="26"/>
      <c r="I1" s="26"/>
    </row>
    <row r="2" spans="1:9" ht="31.5" customHeight="1" x14ac:dyDescent="0.25">
      <c r="A2" s="111" t="s">
        <v>152</v>
      </c>
      <c r="B2" s="111"/>
      <c r="C2" s="111"/>
      <c r="D2" s="111"/>
      <c r="E2" s="111"/>
      <c r="F2" s="111"/>
      <c r="G2" s="111"/>
      <c r="H2" s="111"/>
      <c r="I2" s="111"/>
    </row>
    <row r="3" spans="1:9" ht="15.75" x14ac:dyDescent="0.25">
      <c r="A3" s="26"/>
      <c r="B3" s="26"/>
      <c r="C3" s="26"/>
      <c r="D3" s="26"/>
      <c r="E3" s="26"/>
      <c r="F3" s="26"/>
      <c r="G3" s="26"/>
      <c r="H3" s="26"/>
      <c r="I3" s="26"/>
    </row>
    <row r="4" spans="1:9" ht="33.75" customHeight="1" x14ac:dyDescent="0.25">
      <c r="A4" s="112" t="s">
        <v>151</v>
      </c>
      <c r="B4" s="112"/>
      <c r="C4" s="112"/>
      <c r="D4" s="112"/>
      <c r="E4" s="112"/>
      <c r="F4" s="112"/>
      <c r="G4" s="112"/>
      <c r="H4" s="112"/>
      <c r="I4" s="112"/>
    </row>
    <row r="5" spans="1:9" ht="15.75" x14ac:dyDescent="0.25">
      <c r="A5" s="97"/>
      <c r="B5" s="97"/>
      <c r="C5" s="97"/>
      <c r="D5" s="97"/>
      <c r="E5" s="97"/>
      <c r="F5" s="97"/>
      <c r="G5" s="97"/>
      <c r="H5" s="97"/>
      <c r="I5" s="97"/>
    </row>
    <row r="6" spans="1:9" ht="15.75" x14ac:dyDescent="0.25">
      <c r="A6" s="112" t="s">
        <v>135</v>
      </c>
      <c r="B6" s="112"/>
      <c r="C6" s="112"/>
      <c r="D6" s="112"/>
      <c r="E6" s="112"/>
      <c r="F6" s="112"/>
      <c r="G6" s="112"/>
      <c r="H6" s="112"/>
      <c r="I6" s="113"/>
    </row>
    <row r="7" spans="1:9" ht="15.75" x14ac:dyDescent="0.25">
      <c r="A7" s="97"/>
      <c r="B7" s="97"/>
      <c r="C7" s="97"/>
      <c r="D7" s="97"/>
      <c r="E7" s="97"/>
      <c r="F7" s="97"/>
      <c r="G7" s="97"/>
      <c r="H7" s="97"/>
      <c r="I7" s="97"/>
    </row>
    <row r="8" spans="1:9" ht="15.75" x14ac:dyDescent="0.25">
      <c r="A8" s="97" t="s">
        <v>137</v>
      </c>
      <c r="B8" s="97"/>
      <c r="C8" s="97"/>
      <c r="D8" s="97"/>
      <c r="E8" s="97"/>
      <c r="F8" s="97"/>
      <c r="G8" s="97"/>
      <c r="H8" s="97"/>
      <c r="I8" s="97"/>
    </row>
    <row r="9" spans="1:9" ht="15.75" x14ac:dyDescent="0.25">
      <c r="A9" s="97"/>
      <c r="B9" s="97"/>
      <c r="C9" s="97"/>
      <c r="D9" s="97"/>
      <c r="E9" s="97"/>
      <c r="F9" s="97"/>
      <c r="G9" s="97"/>
      <c r="H9" s="97"/>
      <c r="I9" s="97"/>
    </row>
    <row r="10" spans="1:9" x14ac:dyDescent="0.25">
      <c r="A10" s="114" t="s">
        <v>136</v>
      </c>
      <c r="B10" s="115"/>
      <c r="C10" s="115"/>
      <c r="D10" s="115"/>
      <c r="E10" s="115"/>
      <c r="F10" s="115"/>
      <c r="G10" s="115"/>
      <c r="H10" s="115"/>
      <c r="I10" s="115"/>
    </row>
    <row r="11" spans="1:9" ht="15.75" x14ac:dyDescent="0.25">
      <c r="A11" s="97"/>
      <c r="B11" s="97"/>
      <c r="C11" s="97"/>
      <c r="D11" s="97"/>
      <c r="E11" s="97"/>
      <c r="F11" s="97"/>
      <c r="G11" s="97"/>
      <c r="H11" s="97"/>
      <c r="I11" s="97"/>
    </row>
    <row r="12" spans="1:9" ht="25.5" x14ac:dyDescent="0.25">
      <c r="A12" s="105" t="s">
        <v>40</v>
      </c>
      <c r="B12" s="106"/>
      <c r="C12" s="106"/>
      <c r="D12" s="106"/>
      <c r="E12" s="107"/>
      <c r="F12" s="18" t="s">
        <v>39</v>
      </c>
      <c r="G12" s="18" t="s">
        <v>145</v>
      </c>
      <c r="H12" s="18" t="s">
        <v>33</v>
      </c>
      <c r="I12" s="19" t="s">
        <v>146</v>
      </c>
    </row>
    <row r="13" spans="1:9" x14ac:dyDescent="0.25">
      <c r="A13" s="108"/>
      <c r="B13" s="109"/>
      <c r="C13" s="109"/>
      <c r="D13" s="109"/>
      <c r="E13" s="110"/>
      <c r="F13" s="20" t="s">
        <v>38</v>
      </c>
      <c r="G13" s="20" t="s">
        <v>38</v>
      </c>
      <c r="H13" s="20" t="s">
        <v>38</v>
      </c>
      <c r="I13" s="21" t="s">
        <v>38</v>
      </c>
    </row>
    <row r="14" spans="1:9" x14ac:dyDescent="0.25">
      <c r="A14" s="116" t="s">
        <v>0</v>
      </c>
      <c r="B14" s="117"/>
      <c r="C14" s="117"/>
      <c r="D14" s="117"/>
      <c r="E14" s="118"/>
      <c r="F14" s="33">
        <f>F15+F16</f>
        <v>3306915</v>
      </c>
      <c r="G14" s="33">
        <f>G15+G16</f>
        <v>3391150</v>
      </c>
      <c r="H14" s="33">
        <f>H15+H16</f>
        <v>3464750</v>
      </c>
      <c r="I14" s="33">
        <f>I15+I16</f>
        <v>3580750</v>
      </c>
    </row>
    <row r="15" spans="1:9" x14ac:dyDescent="0.25">
      <c r="A15" s="22">
        <v>6</v>
      </c>
      <c r="B15" s="17" t="s">
        <v>10</v>
      </c>
      <c r="C15" s="99"/>
      <c r="D15" s="99"/>
      <c r="E15" s="34"/>
      <c r="F15" s="35">
        <f>' Račun prihoda i rashoda'!E9</f>
        <v>3306915</v>
      </c>
      <c r="G15" s="35">
        <f>' Račun prihoda i rashoda'!F9</f>
        <v>3391150</v>
      </c>
      <c r="H15" s="35">
        <f>' Račun prihoda i rashoda'!G9</f>
        <v>3464750</v>
      </c>
      <c r="I15" s="35">
        <f>' Račun prihoda i rashoda'!H9</f>
        <v>3580750</v>
      </c>
    </row>
    <row r="16" spans="1:9" x14ac:dyDescent="0.25">
      <c r="A16" s="22">
        <v>7</v>
      </c>
      <c r="B16" s="17" t="s">
        <v>12</v>
      </c>
      <c r="C16" s="36"/>
      <c r="D16" s="36"/>
      <c r="E16" s="34"/>
      <c r="F16" s="35">
        <v>0</v>
      </c>
      <c r="G16" s="35">
        <v>0</v>
      </c>
      <c r="H16" s="35">
        <v>0</v>
      </c>
      <c r="I16" s="35">
        <v>0</v>
      </c>
    </row>
    <row r="17" spans="1:9" x14ac:dyDescent="0.25">
      <c r="A17" s="37" t="s">
        <v>2</v>
      </c>
      <c r="B17" s="38"/>
      <c r="C17" s="38"/>
      <c r="D17" s="38"/>
      <c r="E17" s="98"/>
      <c r="F17" s="33">
        <f>F18+F19</f>
        <v>3317760</v>
      </c>
      <c r="G17" s="33">
        <f>G18+G19</f>
        <v>3415650</v>
      </c>
      <c r="H17" s="33">
        <f>H18+H19</f>
        <v>3464750</v>
      </c>
      <c r="I17" s="33">
        <f>I18+I19</f>
        <v>3580750</v>
      </c>
    </row>
    <row r="18" spans="1:9" x14ac:dyDescent="0.25">
      <c r="A18" s="22">
        <v>3</v>
      </c>
      <c r="B18" s="17" t="s">
        <v>15</v>
      </c>
      <c r="C18" s="99"/>
      <c r="D18" s="99"/>
      <c r="E18" s="39"/>
      <c r="F18" s="35">
        <f>' Račun prihoda i rashoda'!E28</f>
        <v>3252005</v>
      </c>
      <c r="G18" s="35">
        <f>' Račun prihoda i rashoda'!F28</f>
        <v>3342950</v>
      </c>
      <c r="H18" s="35">
        <f>' Račun prihoda i rashoda'!G28</f>
        <v>3405050</v>
      </c>
      <c r="I18" s="35">
        <f>' Račun prihoda i rashoda'!H28</f>
        <v>3520050</v>
      </c>
    </row>
    <row r="19" spans="1:9" x14ac:dyDescent="0.25">
      <c r="A19" s="22">
        <v>4</v>
      </c>
      <c r="B19" s="17" t="s">
        <v>17</v>
      </c>
      <c r="C19" s="36"/>
      <c r="D19" s="36"/>
      <c r="E19" s="34"/>
      <c r="F19" s="35">
        <f>' Račun prihoda i rashoda'!E58</f>
        <v>65755</v>
      </c>
      <c r="G19" s="35">
        <f>' Račun prihoda i rashoda'!F58</f>
        <v>72700</v>
      </c>
      <c r="H19" s="35">
        <f>' Račun prihoda i rashoda'!G58</f>
        <v>59700</v>
      </c>
      <c r="I19" s="35">
        <f>' Račun prihoda i rashoda'!H58</f>
        <v>60700</v>
      </c>
    </row>
    <row r="20" spans="1:9" x14ac:dyDescent="0.25">
      <c r="A20" s="119" t="s">
        <v>3</v>
      </c>
      <c r="B20" s="117"/>
      <c r="C20" s="117"/>
      <c r="D20" s="117"/>
      <c r="E20" s="120"/>
      <c r="F20" s="33">
        <f>F14-F17</f>
        <v>-10845</v>
      </c>
      <c r="G20" s="33">
        <f>G14-G17</f>
        <v>-24500</v>
      </c>
      <c r="H20" s="33">
        <f>H14-H17</f>
        <v>0</v>
      </c>
      <c r="I20" s="33">
        <f>I14-I17</f>
        <v>0</v>
      </c>
    </row>
    <row r="21" spans="1:9" ht="15.75" x14ac:dyDescent="0.25">
      <c r="A21" s="27"/>
      <c r="B21" s="28"/>
      <c r="C21" s="28"/>
      <c r="D21" s="28"/>
      <c r="E21" s="28"/>
      <c r="F21" s="25"/>
      <c r="G21" s="25"/>
      <c r="H21" s="25"/>
      <c r="I21" s="25"/>
    </row>
    <row r="22" spans="1:9" x14ac:dyDescent="0.25">
      <c r="A22" s="114" t="s">
        <v>30</v>
      </c>
      <c r="B22" s="114"/>
      <c r="C22" s="114"/>
      <c r="D22" s="114"/>
      <c r="E22" s="114"/>
      <c r="F22" s="114"/>
      <c r="G22" s="114"/>
      <c r="H22" s="114"/>
      <c r="I22" s="114"/>
    </row>
    <row r="23" spans="1:9" ht="15.75" x14ac:dyDescent="0.25">
      <c r="A23" s="100"/>
      <c r="B23" s="29"/>
      <c r="C23" s="29"/>
      <c r="D23" s="29"/>
      <c r="E23" s="29"/>
      <c r="F23" s="29"/>
      <c r="G23" s="29"/>
      <c r="H23" s="30"/>
      <c r="I23" s="40"/>
    </row>
    <row r="24" spans="1:9" ht="25.5" x14ac:dyDescent="0.25">
      <c r="A24" s="105" t="s">
        <v>40</v>
      </c>
      <c r="B24" s="106"/>
      <c r="C24" s="106"/>
      <c r="D24" s="106"/>
      <c r="E24" s="107"/>
      <c r="F24" s="18" t="s">
        <v>39</v>
      </c>
      <c r="G24" s="18" t="s">
        <v>145</v>
      </c>
      <c r="H24" s="18" t="s">
        <v>33</v>
      </c>
      <c r="I24" s="19" t="s">
        <v>146</v>
      </c>
    </row>
    <row r="25" spans="1:9" x14ac:dyDescent="0.25">
      <c r="A25" s="108"/>
      <c r="B25" s="109"/>
      <c r="C25" s="109"/>
      <c r="D25" s="109"/>
      <c r="E25" s="110"/>
      <c r="F25" s="20" t="s">
        <v>38</v>
      </c>
      <c r="G25" s="20" t="s">
        <v>38</v>
      </c>
      <c r="H25" s="20" t="s">
        <v>38</v>
      </c>
      <c r="I25" s="21" t="s">
        <v>38</v>
      </c>
    </row>
    <row r="26" spans="1:9" x14ac:dyDescent="0.25">
      <c r="A26" s="22">
        <v>8</v>
      </c>
      <c r="B26" s="41" t="s">
        <v>23</v>
      </c>
      <c r="C26" s="36"/>
      <c r="D26" s="36"/>
      <c r="E26" s="34"/>
      <c r="F26" s="35">
        <v>0</v>
      </c>
      <c r="G26" s="35">
        <v>0</v>
      </c>
      <c r="H26" s="35">
        <v>0</v>
      </c>
      <c r="I26" s="35">
        <v>0</v>
      </c>
    </row>
    <row r="27" spans="1:9" x14ac:dyDescent="0.25">
      <c r="A27" s="22">
        <v>5</v>
      </c>
      <c r="B27" s="17" t="s">
        <v>24</v>
      </c>
      <c r="C27" s="36"/>
      <c r="D27" s="36"/>
      <c r="E27" s="34"/>
      <c r="F27" s="35">
        <v>0</v>
      </c>
      <c r="G27" s="35">
        <v>0</v>
      </c>
      <c r="H27" s="35">
        <v>0</v>
      </c>
      <c r="I27" s="35">
        <v>0</v>
      </c>
    </row>
    <row r="28" spans="1:9" x14ac:dyDescent="0.25">
      <c r="A28" s="119" t="s">
        <v>4</v>
      </c>
      <c r="B28" s="117"/>
      <c r="C28" s="117"/>
      <c r="D28" s="117"/>
      <c r="E28" s="120"/>
      <c r="F28" s="33">
        <f>F26-F27</f>
        <v>0</v>
      </c>
      <c r="G28" s="33"/>
      <c r="H28" s="33">
        <f>H26-H27</f>
        <v>0</v>
      </c>
      <c r="I28" s="33">
        <f>I26-I27</f>
        <v>0</v>
      </c>
    </row>
    <row r="29" spans="1:9" ht="15.75" x14ac:dyDescent="0.25">
      <c r="A29" s="100"/>
      <c r="B29" s="29"/>
      <c r="C29" s="29"/>
      <c r="D29" s="29"/>
      <c r="E29" s="29"/>
      <c r="F29" s="29"/>
      <c r="G29" s="29"/>
      <c r="H29" s="30"/>
      <c r="I29" s="30"/>
    </row>
    <row r="30" spans="1:9" x14ac:dyDescent="0.25">
      <c r="A30" s="114" t="s">
        <v>36</v>
      </c>
      <c r="B30" s="115"/>
      <c r="C30" s="115"/>
      <c r="D30" s="115"/>
      <c r="E30" s="115"/>
      <c r="F30" s="115"/>
      <c r="G30" s="115"/>
      <c r="H30" s="115"/>
      <c r="I30" s="115"/>
    </row>
    <row r="31" spans="1:9" ht="15.75" x14ac:dyDescent="0.25">
      <c r="A31" s="31"/>
      <c r="B31" s="29"/>
      <c r="C31" s="29"/>
      <c r="D31" s="29"/>
      <c r="E31" s="29"/>
      <c r="F31" s="29"/>
      <c r="G31" s="29"/>
      <c r="H31" s="30"/>
      <c r="I31" s="30"/>
    </row>
    <row r="32" spans="1:9" ht="25.5" x14ac:dyDescent="0.25">
      <c r="A32" s="105" t="s">
        <v>40</v>
      </c>
      <c r="B32" s="106"/>
      <c r="C32" s="106"/>
      <c r="D32" s="106"/>
      <c r="E32" s="107"/>
      <c r="F32" s="18" t="s">
        <v>39</v>
      </c>
      <c r="G32" s="18" t="s">
        <v>145</v>
      </c>
      <c r="H32" s="18" t="s">
        <v>33</v>
      </c>
      <c r="I32" s="19" t="s">
        <v>146</v>
      </c>
    </row>
    <row r="33" spans="1:9" x14ac:dyDescent="0.25">
      <c r="A33" s="108"/>
      <c r="B33" s="109"/>
      <c r="C33" s="109"/>
      <c r="D33" s="109"/>
      <c r="E33" s="110"/>
      <c r="F33" s="20" t="s">
        <v>38</v>
      </c>
      <c r="G33" s="20" t="s">
        <v>38</v>
      </c>
      <c r="H33" s="20" t="s">
        <v>38</v>
      </c>
      <c r="I33" s="21" t="s">
        <v>38</v>
      </c>
    </row>
    <row r="34" spans="1:9" x14ac:dyDescent="0.25">
      <c r="A34" s="123" t="s">
        <v>31</v>
      </c>
      <c r="B34" s="124"/>
      <c r="C34" s="124"/>
      <c r="D34" s="124"/>
      <c r="E34" s="125"/>
      <c r="F34" s="45">
        <v>10845</v>
      </c>
      <c r="G34" s="45">
        <f>G35+G36</f>
        <v>24500</v>
      </c>
      <c r="H34" s="45">
        <f>H35+H36</f>
        <v>0</v>
      </c>
      <c r="I34" s="45">
        <f>I35+I36</f>
        <v>0</v>
      </c>
    </row>
    <row r="35" spans="1:9" ht="15.75" x14ac:dyDescent="0.25">
      <c r="A35" s="42">
        <v>9</v>
      </c>
      <c r="B35" s="46" t="s">
        <v>41</v>
      </c>
      <c r="C35" s="32"/>
      <c r="D35" s="32"/>
      <c r="E35" s="32"/>
      <c r="F35" s="44">
        <f>'Višak manjak'!F11</f>
        <v>30799</v>
      </c>
      <c r="G35" s="44">
        <f>'Višak manjak'!G11</f>
        <v>24500</v>
      </c>
      <c r="H35" s="44">
        <f>'Višak manjak'!H11</f>
        <v>0</v>
      </c>
      <c r="I35" s="44">
        <f>'Višak manjak'!I11</f>
        <v>0</v>
      </c>
    </row>
    <row r="36" spans="1:9" ht="15.75" x14ac:dyDescent="0.25">
      <c r="A36" s="42">
        <v>9</v>
      </c>
      <c r="B36" s="46" t="s">
        <v>42</v>
      </c>
      <c r="C36" s="32"/>
      <c r="D36" s="32"/>
      <c r="E36" s="32"/>
      <c r="F36" s="43">
        <f>'Višak manjak'!F16</f>
        <v>19954</v>
      </c>
      <c r="G36" s="43">
        <f>'Višak manjak'!G16</f>
        <v>0</v>
      </c>
      <c r="H36" s="43">
        <f>'Višak manjak'!H16</f>
        <v>0</v>
      </c>
      <c r="I36" s="43">
        <f>'Višak manjak'!I16</f>
        <v>0</v>
      </c>
    </row>
    <row r="37" spans="1:9" x14ac:dyDescent="0.25">
      <c r="A37" s="126" t="s">
        <v>43</v>
      </c>
      <c r="B37" s="127"/>
      <c r="C37" s="127"/>
      <c r="D37" s="127"/>
      <c r="E37" s="127"/>
      <c r="F37" s="33">
        <f>F35-F36</f>
        <v>10845</v>
      </c>
      <c r="G37" s="33">
        <f>G35-G36</f>
        <v>24500</v>
      </c>
      <c r="H37" s="33">
        <f>H35-H36</f>
        <v>0</v>
      </c>
      <c r="I37" s="33">
        <f>I35-I36</f>
        <v>0</v>
      </c>
    </row>
    <row r="38" spans="1:9" ht="15.75" x14ac:dyDescent="0.25">
      <c r="A38" s="31"/>
      <c r="B38" s="29"/>
      <c r="C38" s="29"/>
      <c r="D38" s="29"/>
      <c r="E38" s="29"/>
      <c r="F38" s="29"/>
      <c r="G38" s="29"/>
      <c r="H38" s="30"/>
      <c r="I38" s="30"/>
    </row>
    <row r="39" spans="1:9" x14ac:dyDescent="0.25">
      <c r="A39" s="114" t="s">
        <v>44</v>
      </c>
      <c r="B39" s="115"/>
      <c r="C39" s="115"/>
      <c r="D39" s="115"/>
      <c r="E39" s="115"/>
      <c r="F39" s="115"/>
      <c r="G39" s="115"/>
      <c r="H39" s="115"/>
      <c r="I39" s="115"/>
    </row>
    <row r="40" spans="1:9" ht="15.75" x14ac:dyDescent="0.25">
      <c r="A40" s="31"/>
      <c r="B40" s="29"/>
      <c r="C40" s="29"/>
      <c r="D40" s="29"/>
      <c r="E40" s="29"/>
      <c r="F40" s="29"/>
      <c r="G40" s="29"/>
      <c r="H40" s="30"/>
      <c r="I40" s="30"/>
    </row>
    <row r="41" spans="1:9" ht="25.5" x14ac:dyDescent="0.25">
      <c r="A41" s="105" t="s">
        <v>37</v>
      </c>
      <c r="B41" s="106"/>
      <c r="C41" s="106"/>
      <c r="D41" s="106"/>
      <c r="E41" s="107"/>
      <c r="F41" s="18" t="s">
        <v>39</v>
      </c>
      <c r="G41" s="18" t="s">
        <v>145</v>
      </c>
      <c r="H41" s="18" t="s">
        <v>33</v>
      </c>
      <c r="I41" s="19" t="s">
        <v>146</v>
      </c>
    </row>
    <row r="42" spans="1:9" x14ac:dyDescent="0.25">
      <c r="A42" s="108"/>
      <c r="B42" s="109"/>
      <c r="C42" s="109"/>
      <c r="D42" s="109"/>
      <c r="E42" s="110"/>
      <c r="F42" s="20" t="s">
        <v>38</v>
      </c>
      <c r="G42" s="20" t="s">
        <v>38</v>
      </c>
      <c r="H42" s="20" t="s">
        <v>38</v>
      </c>
      <c r="I42" s="21" t="s">
        <v>38</v>
      </c>
    </row>
    <row r="43" spans="1:9" x14ac:dyDescent="0.25">
      <c r="A43" s="46" t="s">
        <v>45</v>
      </c>
      <c r="B43" s="47"/>
      <c r="C43" s="48"/>
      <c r="D43" s="48"/>
      <c r="E43" s="48"/>
      <c r="F43" s="43">
        <f>F14+F26+F35</f>
        <v>3337714</v>
      </c>
      <c r="G43" s="43">
        <f>G14+G26+G35</f>
        <v>3415650</v>
      </c>
      <c r="H43" s="43">
        <f>H14+H26+H35</f>
        <v>3464750</v>
      </c>
      <c r="I43" s="43">
        <f>I14+I26+I35</f>
        <v>3580750</v>
      </c>
    </row>
    <row r="44" spans="1:9" x14ac:dyDescent="0.25">
      <c r="A44" s="46" t="s">
        <v>46</v>
      </c>
      <c r="B44" s="47"/>
      <c r="C44" s="48"/>
      <c r="D44" s="48"/>
      <c r="E44" s="48"/>
      <c r="F44" s="43">
        <f>(F17+F27+F36)</f>
        <v>3337714</v>
      </c>
      <c r="G44" s="43">
        <f>(G17+G27+G36)</f>
        <v>3415650</v>
      </c>
      <c r="H44" s="43">
        <f>(H17+H27+H36)</f>
        <v>3464750</v>
      </c>
      <c r="I44" s="43">
        <f>(I17+I27+I36)</f>
        <v>3580750</v>
      </c>
    </row>
    <row r="45" spans="1:9" x14ac:dyDescent="0.25">
      <c r="A45" s="121" t="s">
        <v>47</v>
      </c>
      <c r="B45" s="122"/>
      <c r="C45" s="122"/>
      <c r="D45" s="122"/>
      <c r="E45" s="122"/>
      <c r="F45" s="49">
        <f t="shared" ref="F45:I45" si="0">F43-F44</f>
        <v>0</v>
      </c>
      <c r="G45" s="49">
        <f t="shared" ref="G45" si="1">G43-G44</f>
        <v>0</v>
      </c>
      <c r="H45" s="49">
        <f t="shared" si="0"/>
        <v>0</v>
      </c>
      <c r="I45" s="49">
        <f t="shared" si="0"/>
        <v>0</v>
      </c>
    </row>
    <row r="46" spans="1:9" ht="15.75" x14ac:dyDescent="0.25">
      <c r="A46" s="26"/>
      <c r="B46" s="26"/>
      <c r="C46" s="26"/>
      <c r="D46" s="26"/>
      <c r="E46" s="26"/>
      <c r="F46" s="26"/>
      <c r="G46" s="26"/>
      <c r="H46" s="26"/>
      <c r="I46" s="26"/>
    </row>
    <row r="47" spans="1:9" ht="15.75" x14ac:dyDescent="0.25">
      <c r="A47" s="23"/>
      <c r="B47" s="24"/>
      <c r="C47" s="24"/>
      <c r="D47" s="24"/>
      <c r="E47" s="24"/>
      <c r="F47" s="25"/>
      <c r="G47" s="25"/>
      <c r="H47" s="25"/>
      <c r="I47" s="25"/>
    </row>
    <row r="48" spans="1:9" ht="15.75" x14ac:dyDescent="0.25">
      <c r="A48" s="26"/>
      <c r="B48" s="26"/>
      <c r="C48" s="26"/>
      <c r="D48" s="26"/>
      <c r="E48" s="26"/>
      <c r="F48" s="26"/>
      <c r="G48" s="26"/>
      <c r="H48" s="26"/>
      <c r="I48" s="26"/>
    </row>
  </sheetData>
  <mergeCells count="17">
    <mergeCell ref="A45:E45"/>
    <mergeCell ref="A41:E42"/>
    <mergeCell ref="A28:E28"/>
    <mergeCell ref="A30:I30"/>
    <mergeCell ref="A32:E33"/>
    <mergeCell ref="A34:E34"/>
    <mergeCell ref="A37:E37"/>
    <mergeCell ref="A39:I39"/>
    <mergeCell ref="A24:E25"/>
    <mergeCell ref="A2:I2"/>
    <mergeCell ref="A4:I4"/>
    <mergeCell ref="A6:I6"/>
    <mergeCell ref="A10:I10"/>
    <mergeCell ref="A12:E13"/>
    <mergeCell ref="A14:E14"/>
    <mergeCell ref="A20:E20"/>
    <mergeCell ref="A22:I22"/>
  </mergeCells>
  <pageMargins left="0.7" right="0.7" top="0.75" bottom="0.75" header="0.3" footer="0.3"/>
  <pageSetup paperSize="9" scale="85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63"/>
  <sheetViews>
    <sheetView workbookViewId="0">
      <selection activeCell="J35" sqref="J3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8.85546875" bestFit="1" customWidth="1"/>
    <col min="5" max="8" width="15.7109375" customWidth="1"/>
    <col min="11" max="11" width="12.7109375" bestFit="1" customWidth="1"/>
    <col min="12" max="12" width="11.7109375" bestFit="1" customWidth="1"/>
    <col min="13" max="13" width="10.140625" bestFit="1" customWidth="1"/>
  </cols>
  <sheetData>
    <row r="2" spans="1:13" ht="15.75" x14ac:dyDescent="0.25">
      <c r="A2" s="93" t="s">
        <v>130</v>
      </c>
    </row>
    <row r="3" spans="1:13" ht="18" customHeight="1" x14ac:dyDescent="0.25">
      <c r="A3" s="1"/>
      <c r="B3" s="1"/>
      <c r="C3" s="1"/>
      <c r="D3" s="1"/>
      <c r="E3" s="1"/>
      <c r="F3" s="1"/>
      <c r="G3" s="1"/>
      <c r="H3" s="1"/>
    </row>
    <row r="4" spans="1:13" ht="18" customHeight="1" x14ac:dyDescent="0.25">
      <c r="A4" s="128" t="s">
        <v>6</v>
      </c>
      <c r="B4" s="130"/>
      <c r="C4" s="130"/>
      <c r="D4" s="130"/>
      <c r="E4" s="130"/>
      <c r="F4" s="130"/>
      <c r="G4" s="130"/>
      <c r="H4" s="130"/>
    </row>
    <row r="5" spans="1:13" ht="18" x14ac:dyDescent="0.25">
      <c r="A5" s="1"/>
      <c r="B5" s="1"/>
      <c r="C5" s="1"/>
      <c r="D5" s="1"/>
      <c r="E5" s="1"/>
      <c r="F5" s="1"/>
      <c r="G5" s="2"/>
      <c r="H5" s="2"/>
    </row>
    <row r="6" spans="1:13" ht="15.75" x14ac:dyDescent="0.25">
      <c r="A6" s="128" t="s">
        <v>1</v>
      </c>
      <c r="B6" s="129"/>
      <c r="C6" s="129"/>
      <c r="D6" s="129"/>
      <c r="E6" s="129"/>
      <c r="F6" s="129"/>
      <c r="G6" s="129"/>
      <c r="H6" s="129"/>
    </row>
    <row r="7" spans="1:13" ht="18" x14ac:dyDescent="0.25">
      <c r="A7" s="1"/>
      <c r="B7" s="1"/>
      <c r="C7" s="1"/>
      <c r="D7" s="1"/>
      <c r="E7" s="72"/>
      <c r="F7" s="72"/>
      <c r="G7" s="2"/>
      <c r="H7" s="2"/>
    </row>
    <row r="8" spans="1:13" ht="25.5" x14ac:dyDescent="0.25">
      <c r="A8" s="13" t="s">
        <v>7</v>
      </c>
      <c r="B8" s="12" t="s">
        <v>8</v>
      </c>
      <c r="C8" s="12" t="s">
        <v>9</v>
      </c>
      <c r="D8" s="12" t="s">
        <v>5</v>
      </c>
      <c r="E8" s="13" t="s">
        <v>32</v>
      </c>
      <c r="F8" s="13" t="s">
        <v>145</v>
      </c>
      <c r="G8" s="13" t="s">
        <v>33</v>
      </c>
      <c r="H8" s="13" t="s">
        <v>146</v>
      </c>
    </row>
    <row r="9" spans="1:13" s="63" customFormat="1" ht="15.75" customHeight="1" x14ac:dyDescent="0.25">
      <c r="A9" s="5">
        <v>6</v>
      </c>
      <c r="B9" s="5"/>
      <c r="C9" s="5"/>
      <c r="D9" s="5" t="s">
        <v>10</v>
      </c>
      <c r="E9" s="59">
        <f>E10+E12+E15+E18</f>
        <v>3306915</v>
      </c>
      <c r="F9" s="59">
        <f>F10+F12+F15+F18</f>
        <v>3391150</v>
      </c>
      <c r="G9" s="59">
        <f t="shared" ref="G9:H9" si="0">G10+G12+G15+G18</f>
        <v>3464750</v>
      </c>
      <c r="H9" s="59">
        <f t="shared" si="0"/>
        <v>3580750</v>
      </c>
      <c r="J9" s="83"/>
      <c r="K9" s="83"/>
      <c r="L9" s="83"/>
    </row>
    <row r="10" spans="1:13" ht="38.25" x14ac:dyDescent="0.25">
      <c r="A10" s="5"/>
      <c r="B10" s="9">
        <v>63</v>
      </c>
      <c r="C10" s="9"/>
      <c r="D10" s="9" t="s">
        <v>34</v>
      </c>
      <c r="E10" s="3">
        <f>E11</f>
        <v>2528326</v>
      </c>
      <c r="F10" s="3">
        <f>F11</f>
        <v>2552100</v>
      </c>
      <c r="G10" s="3">
        <f t="shared" ref="G10:H10" si="1">G11</f>
        <v>2602700</v>
      </c>
      <c r="H10" s="3">
        <f t="shared" si="1"/>
        <v>2695700</v>
      </c>
      <c r="J10" s="69"/>
      <c r="K10" s="69"/>
      <c r="L10" s="69"/>
      <c r="M10" s="69"/>
    </row>
    <row r="11" spans="1:13" x14ac:dyDescent="0.25">
      <c r="A11" s="6"/>
      <c r="B11" s="6"/>
      <c r="C11" s="7" t="s">
        <v>116</v>
      </c>
      <c r="D11" s="7" t="s">
        <v>106</v>
      </c>
      <c r="E11" s="3">
        <v>2528326</v>
      </c>
      <c r="F11" s="3">
        <v>2552100</v>
      </c>
      <c r="G11" s="3">
        <v>2602700</v>
      </c>
      <c r="H11" s="3">
        <v>2695700</v>
      </c>
      <c r="J11" s="69"/>
      <c r="K11" s="69"/>
      <c r="L11" s="69"/>
      <c r="M11" s="69"/>
    </row>
    <row r="12" spans="1:13" ht="51" x14ac:dyDescent="0.25">
      <c r="A12" s="6"/>
      <c r="B12" s="6">
        <v>65</v>
      </c>
      <c r="C12" s="7"/>
      <c r="D12" s="11" t="str">
        <f>'[1]6'!$E$333</f>
        <v>Prihodi od upravnih i administrativnih pristojbi, pristojbi po posebnim propisima i naknada</v>
      </c>
      <c r="E12" s="3">
        <f>E13+E14</f>
        <v>107220</v>
      </c>
      <c r="F12" s="3">
        <f>F13+F14</f>
        <v>105130</v>
      </c>
      <c r="G12" s="3">
        <f t="shared" ref="G12:H12" si="2">G13+G14</f>
        <v>100130</v>
      </c>
      <c r="H12" s="3">
        <f t="shared" si="2"/>
        <v>100130</v>
      </c>
      <c r="J12" s="69"/>
      <c r="K12" s="69"/>
      <c r="L12" s="69"/>
      <c r="M12" s="69"/>
    </row>
    <row r="13" spans="1:13" x14ac:dyDescent="0.25">
      <c r="A13" s="6"/>
      <c r="B13" s="6"/>
      <c r="C13" s="7" t="s">
        <v>117</v>
      </c>
      <c r="D13" s="7" t="s">
        <v>107</v>
      </c>
      <c r="E13" s="3">
        <v>107087</v>
      </c>
      <c r="F13" s="3">
        <v>105000</v>
      </c>
      <c r="G13" s="3">
        <v>100000</v>
      </c>
      <c r="H13" s="3">
        <v>100000</v>
      </c>
      <c r="J13" s="69"/>
      <c r="K13" s="69"/>
      <c r="L13" s="69"/>
      <c r="M13" s="69"/>
    </row>
    <row r="14" spans="1:13" x14ac:dyDescent="0.25">
      <c r="A14" s="6"/>
      <c r="B14" s="6"/>
      <c r="C14" s="7" t="s">
        <v>118</v>
      </c>
      <c r="D14" s="7" t="s">
        <v>108</v>
      </c>
      <c r="E14" s="3">
        <v>133</v>
      </c>
      <c r="F14" s="3">
        <v>130</v>
      </c>
      <c r="G14" s="3">
        <v>130</v>
      </c>
      <c r="H14" s="3">
        <v>130</v>
      </c>
      <c r="J14" s="69"/>
      <c r="K14" s="69"/>
      <c r="L14" s="69"/>
      <c r="M14" s="69"/>
    </row>
    <row r="15" spans="1:13" ht="39" x14ac:dyDescent="0.25">
      <c r="A15" s="6"/>
      <c r="B15" s="6">
        <v>66</v>
      </c>
      <c r="C15" s="7"/>
      <c r="D15" s="103" t="str">
        <f>'[1]6'!$E$399</f>
        <v>Prihodi od prodaje proizvoda i robe te pruženih usluga i prihodi od donacija</v>
      </c>
      <c r="E15" s="3">
        <f>E16+E17</f>
        <v>10717</v>
      </c>
      <c r="F15" s="3">
        <f>F16+F17</f>
        <v>9920</v>
      </c>
      <c r="G15" s="3">
        <f t="shared" ref="G15:H15" si="3">G16+G17</f>
        <v>9920</v>
      </c>
      <c r="H15" s="3">
        <f t="shared" si="3"/>
        <v>9920</v>
      </c>
      <c r="J15" s="69"/>
      <c r="K15" s="69"/>
      <c r="L15" s="69"/>
      <c r="M15" s="69"/>
    </row>
    <row r="16" spans="1:13" x14ac:dyDescent="0.25">
      <c r="A16" s="6"/>
      <c r="B16" s="15"/>
      <c r="C16" s="7" t="s">
        <v>119</v>
      </c>
      <c r="D16" s="7" t="s">
        <v>29</v>
      </c>
      <c r="E16" s="3">
        <v>4213</v>
      </c>
      <c r="F16" s="3">
        <v>5320</v>
      </c>
      <c r="G16" s="3">
        <v>5320</v>
      </c>
      <c r="H16" s="3">
        <v>5320</v>
      </c>
      <c r="J16" s="69"/>
      <c r="K16" s="69"/>
      <c r="L16" s="69"/>
      <c r="M16" s="69"/>
    </row>
    <row r="17" spans="1:13" x14ac:dyDescent="0.25">
      <c r="A17" s="6"/>
      <c r="B17" s="15"/>
      <c r="C17" s="7" t="s">
        <v>120</v>
      </c>
      <c r="D17" s="7" t="s">
        <v>109</v>
      </c>
      <c r="E17" s="3">
        <v>6504</v>
      </c>
      <c r="F17" s="3">
        <v>4600</v>
      </c>
      <c r="G17" s="3">
        <v>4600</v>
      </c>
      <c r="H17" s="3">
        <v>4600</v>
      </c>
      <c r="J17" s="69"/>
      <c r="K17" s="69"/>
      <c r="L17" s="69"/>
      <c r="M17" s="69"/>
    </row>
    <row r="18" spans="1:13" ht="51" x14ac:dyDescent="0.25">
      <c r="A18" s="6"/>
      <c r="B18" s="6">
        <v>67</v>
      </c>
      <c r="C18" s="7"/>
      <c r="D18" s="11" t="s">
        <v>112</v>
      </c>
      <c r="E18" s="3">
        <f t="shared" ref="E18:H18" si="4">E19+E20+E21+E22</f>
        <v>660652</v>
      </c>
      <c r="F18" s="3">
        <f t="shared" si="4"/>
        <v>724000</v>
      </c>
      <c r="G18" s="3">
        <f t="shared" si="4"/>
        <v>752000</v>
      </c>
      <c r="H18" s="3">
        <f t="shared" si="4"/>
        <v>775000</v>
      </c>
      <c r="J18" s="69"/>
      <c r="K18" s="69"/>
      <c r="L18" s="69"/>
      <c r="M18" s="69"/>
    </row>
    <row r="19" spans="1:13" x14ac:dyDescent="0.25">
      <c r="A19" s="6"/>
      <c r="B19" s="15"/>
      <c r="C19" s="7" t="s">
        <v>114</v>
      </c>
      <c r="D19" s="7" t="s">
        <v>11</v>
      </c>
      <c r="E19" s="3">
        <v>456442</v>
      </c>
      <c r="F19" s="3">
        <v>537000</v>
      </c>
      <c r="G19" s="3">
        <v>607000</v>
      </c>
      <c r="H19" s="3">
        <v>625000</v>
      </c>
      <c r="J19" s="69"/>
      <c r="K19" s="69"/>
      <c r="L19" s="69"/>
      <c r="M19" s="69"/>
    </row>
    <row r="20" spans="1:13" x14ac:dyDescent="0.25">
      <c r="A20" s="6"/>
      <c r="B20" s="15"/>
      <c r="C20" s="7" t="s">
        <v>115</v>
      </c>
      <c r="D20" s="7" t="s">
        <v>107</v>
      </c>
      <c r="E20" s="3">
        <v>134886</v>
      </c>
      <c r="F20" s="3">
        <v>120000</v>
      </c>
      <c r="G20" s="3">
        <v>125000</v>
      </c>
      <c r="H20" s="3">
        <v>130000</v>
      </c>
      <c r="J20" s="69"/>
      <c r="K20" s="69"/>
      <c r="L20" s="69"/>
      <c r="M20" s="69"/>
    </row>
    <row r="21" spans="1:13" x14ac:dyDescent="0.25">
      <c r="A21" s="6"/>
      <c r="B21" s="6"/>
      <c r="C21" s="7" t="s">
        <v>121</v>
      </c>
      <c r="D21" s="7" t="s">
        <v>110</v>
      </c>
      <c r="E21" s="3">
        <v>69324</v>
      </c>
      <c r="F21" s="3">
        <v>67000</v>
      </c>
      <c r="G21" s="3">
        <v>20000</v>
      </c>
      <c r="H21" s="3">
        <v>20000</v>
      </c>
      <c r="J21" s="69"/>
      <c r="K21" s="69"/>
      <c r="L21" s="69"/>
      <c r="M21" s="69"/>
    </row>
    <row r="22" spans="1:13" x14ac:dyDescent="0.25">
      <c r="A22" s="6"/>
      <c r="B22" s="6"/>
      <c r="C22" s="7" t="s">
        <v>122</v>
      </c>
      <c r="D22" s="7" t="s">
        <v>113</v>
      </c>
      <c r="E22" s="3">
        <v>0</v>
      </c>
      <c r="F22" s="3">
        <v>0</v>
      </c>
      <c r="G22" s="3">
        <v>0</v>
      </c>
      <c r="H22" s="3">
        <v>0</v>
      </c>
      <c r="J22" s="69"/>
      <c r="K22" s="69"/>
      <c r="L22" s="69"/>
      <c r="M22" s="69"/>
    </row>
    <row r="23" spans="1:13" s="63" customFormat="1" ht="25.5" x14ac:dyDescent="0.25">
      <c r="A23" s="8">
        <v>7</v>
      </c>
      <c r="B23" s="8"/>
      <c r="C23" s="8"/>
      <c r="D23" s="14" t="s">
        <v>12</v>
      </c>
      <c r="E23" s="59">
        <v>0</v>
      </c>
      <c r="F23" s="59"/>
      <c r="G23" s="59">
        <v>0</v>
      </c>
      <c r="H23" s="59">
        <v>0</v>
      </c>
      <c r="J23" s="69"/>
      <c r="K23" s="69"/>
      <c r="L23" s="69"/>
      <c r="M23" s="69"/>
    </row>
    <row r="24" spans="1:13" x14ac:dyDescent="0.25">
      <c r="E24" s="69"/>
      <c r="F24" s="69"/>
    </row>
    <row r="25" spans="1:13" ht="15.75" x14ac:dyDescent="0.25">
      <c r="A25" s="128" t="s">
        <v>13</v>
      </c>
      <c r="B25" s="129"/>
      <c r="C25" s="129"/>
      <c r="D25" s="129"/>
      <c r="E25" s="129"/>
      <c r="F25" s="129"/>
      <c r="G25" s="129"/>
      <c r="H25" s="129"/>
    </row>
    <row r="26" spans="1:13" ht="18" x14ac:dyDescent="0.25">
      <c r="A26" s="1"/>
      <c r="B26" s="1"/>
      <c r="C26" s="1"/>
      <c r="D26" s="1"/>
      <c r="E26" s="1"/>
      <c r="F26" s="1"/>
      <c r="G26" s="2"/>
      <c r="H26" s="2"/>
    </row>
    <row r="27" spans="1:13" ht="25.5" x14ac:dyDescent="0.25">
      <c r="A27" s="13" t="s">
        <v>7</v>
      </c>
      <c r="B27" s="12" t="s">
        <v>8</v>
      </c>
      <c r="C27" s="12" t="s">
        <v>9</v>
      </c>
      <c r="D27" s="12" t="s">
        <v>14</v>
      </c>
      <c r="E27" s="13" t="s">
        <v>32</v>
      </c>
      <c r="F27" s="13" t="s">
        <v>145</v>
      </c>
      <c r="G27" s="13" t="s">
        <v>33</v>
      </c>
      <c r="H27" s="13" t="s">
        <v>146</v>
      </c>
    </row>
    <row r="28" spans="1:13" s="63" customFormat="1" ht="15.75" customHeight="1" x14ac:dyDescent="0.25">
      <c r="A28" s="5">
        <v>3</v>
      </c>
      <c r="B28" s="5"/>
      <c r="C28" s="5"/>
      <c r="D28" s="5" t="s">
        <v>15</v>
      </c>
      <c r="E28" s="59">
        <f>E29+E36+E46+E49+E51+E56</f>
        <v>3252005</v>
      </c>
      <c r="F28" s="59">
        <f>F29+F36+F46+F49+F51+F56</f>
        <v>3342950</v>
      </c>
      <c r="G28" s="59">
        <f t="shared" ref="G28:H28" si="5">G29+G36+G46+G49+G51+G56</f>
        <v>3405050</v>
      </c>
      <c r="H28" s="59">
        <f t="shared" si="5"/>
        <v>3520050</v>
      </c>
      <c r="K28" s="83"/>
      <c r="L28" s="83"/>
      <c r="M28" s="83"/>
    </row>
    <row r="29" spans="1:13" ht="15.75" customHeight="1" x14ac:dyDescent="0.25">
      <c r="A29" s="5"/>
      <c r="B29" s="9">
        <v>31</v>
      </c>
      <c r="C29" s="9"/>
      <c r="D29" s="9" t="s">
        <v>16</v>
      </c>
      <c r="E29" s="3">
        <f>E30+E31+E32+E33+E34+E35</f>
        <v>2451935</v>
      </c>
      <c r="F29" s="3">
        <f>F30+F31+F32+F33+F34+F35</f>
        <v>2565765</v>
      </c>
      <c r="G29" s="3">
        <f t="shared" ref="G29:H29" si="6">G30+G31+G32+G33+G34+G35</f>
        <v>2609465</v>
      </c>
      <c r="H29" s="3">
        <f t="shared" si="6"/>
        <v>2707915</v>
      </c>
    </row>
    <row r="30" spans="1:13" x14ac:dyDescent="0.25">
      <c r="A30" s="6"/>
      <c r="B30" s="6"/>
      <c r="C30" s="7" t="s">
        <v>114</v>
      </c>
      <c r="D30" s="7" t="s">
        <v>11</v>
      </c>
      <c r="E30" s="3">
        <f>'POSEBNI DIO'!E55+'POSEBNI DIO'!E73+'POSEBNI DIO'!E126+'POSEBNI DIO'!E135+'POSEBNI DIO'!E149+'POSEBNI DIO'!E158+'POSEBNI DIO'!E167</f>
        <v>262632</v>
      </c>
      <c r="F30" s="3">
        <f>'POSEBNI DIO'!F55+'POSEBNI DIO'!F73+'POSEBNI DIO'!F126+'POSEBNI DIO'!F135+'POSEBNI DIO'!F149+'POSEBNI DIO'!F158+'POSEBNI DIO'!F167</f>
        <v>334400</v>
      </c>
      <c r="G30" s="3">
        <f>'POSEBNI DIO'!G55+'POSEBNI DIO'!G73+'POSEBNI DIO'!G126+'POSEBNI DIO'!G135+'POSEBNI DIO'!G149+'POSEBNI DIO'!G158+'POSEBNI DIO'!G167</f>
        <v>381400</v>
      </c>
      <c r="H30" s="3">
        <f>'POSEBNI DIO'!H55+'POSEBNI DIO'!H73+'POSEBNI DIO'!H126+'POSEBNI DIO'!H135+'POSEBNI DIO'!H149+'POSEBNI DIO'!H158+'POSEBNI DIO'!H167</f>
        <v>392500</v>
      </c>
    </row>
    <row r="31" spans="1:13" x14ac:dyDescent="0.25">
      <c r="A31" s="6"/>
      <c r="B31" s="6"/>
      <c r="C31" s="7" t="s">
        <v>119</v>
      </c>
      <c r="D31" s="7" t="s">
        <v>29</v>
      </c>
      <c r="E31" s="3">
        <f>'POSEBNI DIO'!E140</f>
        <v>797</v>
      </c>
      <c r="F31" s="3">
        <f>'POSEBNI DIO'!F140</f>
        <v>850</v>
      </c>
      <c r="G31" s="3">
        <f>'POSEBNI DIO'!G140</f>
        <v>0</v>
      </c>
      <c r="H31" s="3">
        <f>'POSEBNI DIO'!H140</f>
        <v>0</v>
      </c>
    </row>
    <row r="32" spans="1:13" x14ac:dyDescent="0.25">
      <c r="A32" s="6"/>
      <c r="B32" s="6"/>
      <c r="C32" s="7" t="s">
        <v>117</v>
      </c>
      <c r="D32" s="7" t="s">
        <v>107</v>
      </c>
      <c r="E32" s="3">
        <f>'POSEBNI DIO'!E77</f>
        <v>0</v>
      </c>
      <c r="F32" s="3">
        <f>'POSEBNI DIO'!F77</f>
        <v>0</v>
      </c>
      <c r="G32" s="3">
        <f>'POSEBNI DIO'!G77</f>
        <v>0</v>
      </c>
      <c r="H32" s="3">
        <f>'POSEBNI DIO'!H77</f>
        <v>0</v>
      </c>
    </row>
    <row r="33" spans="1:8" x14ac:dyDescent="0.25">
      <c r="A33" s="6"/>
      <c r="B33" s="6"/>
      <c r="C33" s="7" t="s">
        <v>121</v>
      </c>
      <c r="D33" s="7" t="s">
        <v>110</v>
      </c>
      <c r="E33" s="3">
        <f>'POSEBNI DIO'!E130+'POSEBNI DIO'!E153+'POSEBNI DIO'!E162+'POSEBNI DIO'!E171</f>
        <v>52133</v>
      </c>
      <c r="F33" s="3">
        <f>'POSEBNI DIO'!F130+'POSEBNI DIO'!F153+'POSEBNI DIO'!F162+'POSEBNI DIO'!F171</f>
        <v>42000</v>
      </c>
      <c r="G33" s="3">
        <f>'POSEBNI DIO'!G130+'POSEBNI DIO'!G153+'POSEBNI DIO'!G162+'POSEBNI DIO'!G171</f>
        <v>0</v>
      </c>
      <c r="H33" s="3">
        <f>'POSEBNI DIO'!H130+'POSEBNI DIO'!H153+'POSEBNI DIO'!H162+'POSEBNI DIO'!H171</f>
        <v>0</v>
      </c>
    </row>
    <row r="34" spans="1:8" x14ac:dyDescent="0.25">
      <c r="A34" s="6"/>
      <c r="B34" s="6"/>
      <c r="C34" s="7" t="s">
        <v>116</v>
      </c>
      <c r="D34" s="7" t="s">
        <v>106</v>
      </c>
      <c r="E34" s="3">
        <f>'POSEBNI DIO'!E29+'POSEBNI DIO'!E99+'POSEBNI DIO'!E144</f>
        <v>2136041</v>
      </c>
      <c r="F34" s="3">
        <f>'POSEBNI DIO'!F29+'POSEBNI DIO'!F99+'POSEBNI DIO'!F144</f>
        <v>2188165</v>
      </c>
      <c r="G34" s="3">
        <f>'POSEBNI DIO'!G29+'POSEBNI DIO'!G99+'POSEBNI DIO'!G144</f>
        <v>2227715</v>
      </c>
      <c r="H34" s="3">
        <f>'POSEBNI DIO'!H29+'POSEBNI DIO'!H99+'POSEBNI DIO'!H144</f>
        <v>2315065</v>
      </c>
    </row>
    <row r="35" spans="1:8" x14ac:dyDescent="0.25">
      <c r="A35" s="6"/>
      <c r="B35" s="6"/>
      <c r="C35" s="7" t="s">
        <v>120</v>
      </c>
      <c r="D35" s="7" t="s">
        <v>109</v>
      </c>
      <c r="E35" s="3">
        <f>'POSEBNI DIO'!E66</f>
        <v>332</v>
      </c>
      <c r="F35" s="3">
        <f>'POSEBNI DIO'!F66</f>
        <v>350</v>
      </c>
      <c r="G35" s="3">
        <f>'POSEBNI DIO'!G66</f>
        <v>350</v>
      </c>
      <c r="H35" s="3">
        <f>'POSEBNI DIO'!H66</f>
        <v>350</v>
      </c>
    </row>
    <row r="36" spans="1:8" x14ac:dyDescent="0.25">
      <c r="A36" s="6"/>
      <c r="B36" s="6">
        <v>32</v>
      </c>
      <c r="C36" s="7"/>
      <c r="D36" s="6" t="s">
        <v>28</v>
      </c>
      <c r="E36" s="3">
        <f>SUM(E37:E45)</f>
        <v>756955</v>
      </c>
      <c r="F36" s="3">
        <f>SUM(F37:F45)</f>
        <v>746435</v>
      </c>
      <c r="G36" s="3">
        <f>SUM(G37:G45)</f>
        <v>762956</v>
      </c>
      <c r="H36" s="3">
        <f>SUM(H37:H45)</f>
        <v>778506</v>
      </c>
    </row>
    <row r="37" spans="1:8" x14ac:dyDescent="0.25">
      <c r="A37" s="6"/>
      <c r="B37" s="6"/>
      <c r="C37" s="7" t="s">
        <v>114</v>
      </c>
      <c r="D37" s="7" t="s">
        <v>11</v>
      </c>
      <c r="E37" s="3">
        <f>'POSEBNI DIO'!E12+'POSEBNI DIO'!E35+'POSEBNI DIO'!E56+'POSEBNI DIO'!E74+'POSEBNI DIO'!E88+'POSEBNI DIO'!E127+'POSEBNI DIO'!E136+'POSEBNI DIO'!E150+'POSEBNI DIO'!E159+'POSEBNI DIO'!E168</f>
        <v>179898</v>
      </c>
      <c r="F37" s="3">
        <f>'POSEBNI DIO'!F12+'POSEBNI DIO'!F35+'POSEBNI DIO'!F56+'POSEBNI DIO'!F74+'POSEBNI DIO'!F88+'POSEBNI DIO'!F127+'POSEBNI DIO'!F136+'POSEBNI DIO'!F150+'POSEBNI DIO'!F159+'POSEBNI DIO'!F168</f>
        <v>182100</v>
      </c>
      <c r="G37" s="3">
        <f>'POSEBNI DIO'!G12+'POSEBNI DIO'!G35+'POSEBNI DIO'!G56+'POSEBNI DIO'!G74+'POSEBNI DIO'!G88+'POSEBNI DIO'!G127+'POSEBNI DIO'!G136+'POSEBNI DIO'!G150+'POSEBNI DIO'!G159+'POSEBNI DIO'!G168</f>
        <v>203856</v>
      </c>
      <c r="H37" s="3">
        <f>'POSEBNI DIO'!H12+'POSEBNI DIO'!H35+'POSEBNI DIO'!H56+'POSEBNI DIO'!H74+'POSEBNI DIO'!H88+'POSEBNI DIO'!H127+'POSEBNI DIO'!H136+'POSEBNI DIO'!H150+'POSEBNI DIO'!H159+'POSEBNI DIO'!H168</f>
        <v>208756</v>
      </c>
    </row>
    <row r="38" spans="1:8" x14ac:dyDescent="0.25">
      <c r="A38" s="6"/>
      <c r="B38" s="6"/>
      <c r="C38" s="7" t="s">
        <v>119</v>
      </c>
      <c r="D38" s="7" t="s">
        <v>29</v>
      </c>
      <c r="E38" s="3">
        <f>'POSEBNI DIO'!E16+'POSEBNI DIO'!E41+'POSEBNI DIO'!E59+'POSEBNI DIO'!E92+'POSEBNI DIO'!E141</f>
        <v>9090</v>
      </c>
      <c r="F38" s="3">
        <f>'POSEBNI DIO'!F16+'POSEBNI DIO'!F41+'POSEBNI DIO'!F59+'POSEBNI DIO'!F92+'POSEBNI DIO'!F141</f>
        <v>9670</v>
      </c>
      <c r="G38" s="3">
        <f>'POSEBNI DIO'!G16+'POSEBNI DIO'!G41+'POSEBNI DIO'!G59+'POSEBNI DIO'!G92+'POSEBNI DIO'!G141</f>
        <v>5320</v>
      </c>
      <c r="H38" s="3">
        <f>'POSEBNI DIO'!H16+'POSEBNI DIO'!H41+'POSEBNI DIO'!H59+'POSEBNI DIO'!H92+'POSEBNI DIO'!H141</f>
        <v>5320</v>
      </c>
    </row>
    <row r="39" spans="1:8" x14ac:dyDescent="0.25">
      <c r="A39" s="6"/>
      <c r="B39" s="6"/>
      <c r="C39" s="7" t="s">
        <v>115</v>
      </c>
      <c r="D39" s="7" t="s">
        <v>107</v>
      </c>
      <c r="E39" s="3">
        <f>'POSEBNI DIO'!E19</f>
        <v>116792</v>
      </c>
      <c r="F39" s="3">
        <f>'POSEBNI DIO'!F19</f>
        <v>117450</v>
      </c>
      <c r="G39" s="3">
        <f>'POSEBNI DIO'!G19</f>
        <v>122450</v>
      </c>
      <c r="H39" s="3">
        <f>'POSEBNI DIO'!H19</f>
        <v>127450</v>
      </c>
    </row>
    <row r="40" spans="1:8" x14ac:dyDescent="0.25">
      <c r="A40" s="6"/>
      <c r="B40" s="6"/>
      <c r="C40" s="7" t="s">
        <v>117</v>
      </c>
      <c r="D40" s="7" t="s">
        <v>107</v>
      </c>
      <c r="E40" s="3">
        <f>'POSEBNI DIO'!E78+'POSEBNI DIO'!E95</f>
        <v>108655</v>
      </c>
      <c r="F40" s="3">
        <f>'POSEBNI DIO'!F78+'POSEBNI DIO'!F95</f>
        <v>96000</v>
      </c>
      <c r="G40" s="3">
        <f>'POSEBNI DIO'!G78+'POSEBNI DIO'!G95</f>
        <v>90000</v>
      </c>
      <c r="H40" s="3">
        <f>'POSEBNI DIO'!H78+'POSEBNI DIO'!H95</f>
        <v>90000</v>
      </c>
    </row>
    <row r="41" spans="1:8" x14ac:dyDescent="0.25">
      <c r="A41" s="6"/>
      <c r="B41" s="6"/>
      <c r="C41" s="7" t="s">
        <v>121</v>
      </c>
      <c r="D41" s="7" t="s">
        <v>110</v>
      </c>
      <c r="E41" s="3">
        <f>'POSEBNI DIO'!E119+'POSEBNI DIO'!E131+'POSEBNI DIO'!E154+'POSEBNI DIO'!E163+'POSEBNI DIO'!E172</f>
        <v>17191</v>
      </c>
      <c r="F41" s="3">
        <f>'POSEBNI DIO'!F119+'POSEBNI DIO'!F131+'POSEBNI DIO'!F154+'POSEBNI DIO'!F163+'POSEBNI DIO'!F172</f>
        <v>25000</v>
      </c>
      <c r="G41" s="3">
        <f>'POSEBNI DIO'!G119+'POSEBNI DIO'!G131+'POSEBNI DIO'!G154+'POSEBNI DIO'!G163+'POSEBNI DIO'!G172</f>
        <v>20000</v>
      </c>
      <c r="H41" s="3">
        <f>'POSEBNI DIO'!H119+'POSEBNI DIO'!H131+'POSEBNI DIO'!H154+'POSEBNI DIO'!H163+'POSEBNI DIO'!H172</f>
        <v>20000</v>
      </c>
    </row>
    <row r="42" spans="1:8" x14ac:dyDescent="0.25">
      <c r="A42" s="6"/>
      <c r="B42" s="6"/>
      <c r="C42" s="7" t="s">
        <v>116</v>
      </c>
      <c r="D42" s="7" t="s">
        <v>106</v>
      </c>
      <c r="E42" s="3">
        <f>'POSEBNI DIO'!E23+'POSEBNI DIO'!E30+'POSEBNI DIO'!E62+'POSEBNI DIO'!E84+'POSEBNI DIO'!E100+'POSEBNI DIO'!E122+'POSEBNI DIO'!E145</f>
        <v>320363</v>
      </c>
      <c r="F42" s="3">
        <f>'POSEBNI DIO'!F23+'POSEBNI DIO'!F30+'POSEBNI DIO'!F62+'POSEBNI DIO'!F84+'POSEBNI DIO'!F100+'POSEBNI DIO'!F122+'POSEBNI DIO'!F145</f>
        <v>311035</v>
      </c>
      <c r="G42" s="3">
        <f>'POSEBNI DIO'!G23+'POSEBNI DIO'!G30+'POSEBNI DIO'!G62+'POSEBNI DIO'!G84+'POSEBNI DIO'!G100+'POSEBNI DIO'!G122+'POSEBNI DIO'!G145</f>
        <v>316950</v>
      </c>
      <c r="H42" s="3">
        <f>'POSEBNI DIO'!H23+'POSEBNI DIO'!H30+'POSEBNI DIO'!H62+'POSEBNI DIO'!H84+'POSEBNI DIO'!H100+'POSEBNI DIO'!H122+'POSEBNI DIO'!H145</f>
        <v>322600</v>
      </c>
    </row>
    <row r="43" spans="1:8" x14ac:dyDescent="0.25">
      <c r="A43" s="6"/>
      <c r="B43" s="6"/>
      <c r="C43" s="7" t="s">
        <v>122</v>
      </c>
      <c r="D43" s="7" t="s">
        <v>111</v>
      </c>
      <c r="E43" s="3">
        <f>'POSEBNI DIO'!E114</f>
        <v>0</v>
      </c>
      <c r="F43" s="3">
        <f>'POSEBNI DIO'!F114</f>
        <v>0</v>
      </c>
      <c r="G43" s="3">
        <f>'POSEBNI DIO'!G114</f>
        <v>0</v>
      </c>
      <c r="H43" s="3">
        <f>'POSEBNI DIO'!H114</f>
        <v>0</v>
      </c>
    </row>
    <row r="44" spans="1:8" x14ac:dyDescent="0.25">
      <c r="A44" s="6"/>
      <c r="B44" s="6"/>
      <c r="C44" s="7" t="s">
        <v>120</v>
      </c>
      <c r="D44" s="7" t="s">
        <v>109</v>
      </c>
      <c r="E44" s="3">
        <f>'POSEBNI DIO'!E67+'POSEBNI DIO'!E107</f>
        <v>4833</v>
      </c>
      <c r="F44" s="3">
        <f>'POSEBNI DIO'!F67+'POSEBNI DIO'!F107</f>
        <v>5050</v>
      </c>
      <c r="G44" s="3">
        <f>'POSEBNI DIO'!G67+'POSEBNI DIO'!G107</f>
        <v>4250</v>
      </c>
      <c r="H44" s="3">
        <f>'POSEBNI DIO'!H67+'POSEBNI DIO'!H107</f>
        <v>4250</v>
      </c>
    </row>
    <row r="45" spans="1:8" x14ac:dyDescent="0.25">
      <c r="A45" s="6"/>
      <c r="B45" s="15"/>
      <c r="C45" s="7" t="s">
        <v>118</v>
      </c>
      <c r="D45" s="7" t="s">
        <v>108</v>
      </c>
      <c r="E45" s="3">
        <f>'POSEBNI DIO'!E110</f>
        <v>133</v>
      </c>
      <c r="F45" s="3">
        <f>'POSEBNI DIO'!F110</f>
        <v>130</v>
      </c>
      <c r="G45" s="3">
        <f>'POSEBNI DIO'!G110</f>
        <v>130</v>
      </c>
      <c r="H45" s="3">
        <f>'POSEBNI DIO'!H110</f>
        <v>130</v>
      </c>
    </row>
    <row r="46" spans="1:8" s="63" customFormat="1" x14ac:dyDescent="0.25">
      <c r="A46" s="15"/>
      <c r="B46" s="6">
        <v>34</v>
      </c>
      <c r="C46" s="80"/>
      <c r="D46" s="16" t="s">
        <v>63</v>
      </c>
      <c r="E46" s="3">
        <f>E47+E48</f>
        <v>5239</v>
      </c>
      <c r="F46" s="3">
        <f>F47+F48</f>
        <v>4550</v>
      </c>
      <c r="G46" s="3">
        <f t="shared" ref="G46:H46" si="7">G47+G48</f>
        <v>4550</v>
      </c>
      <c r="H46" s="3">
        <f t="shared" si="7"/>
        <v>4550</v>
      </c>
    </row>
    <row r="47" spans="1:8" x14ac:dyDescent="0.25">
      <c r="A47" s="6"/>
      <c r="B47" s="6"/>
      <c r="C47" s="7" t="s">
        <v>115</v>
      </c>
      <c r="D47" s="7" t="s">
        <v>107</v>
      </c>
      <c r="E47" s="3">
        <f>'POSEBNI DIO'!E20</f>
        <v>2659</v>
      </c>
      <c r="F47" s="3">
        <f>'POSEBNI DIO'!F20</f>
        <v>2550</v>
      </c>
      <c r="G47" s="3">
        <f>'POSEBNI DIO'!G20</f>
        <v>2550</v>
      </c>
      <c r="H47" s="3">
        <f>'POSEBNI DIO'!H20</f>
        <v>2550</v>
      </c>
    </row>
    <row r="48" spans="1:8" x14ac:dyDescent="0.25">
      <c r="A48" s="6"/>
      <c r="B48" s="6"/>
      <c r="C48" s="7" t="s">
        <v>116</v>
      </c>
      <c r="D48" s="7" t="s">
        <v>106</v>
      </c>
      <c r="E48" s="3">
        <f>'POSEBNI DIO'!E31+'POSEBNI DIO'!E101</f>
        <v>2580</v>
      </c>
      <c r="F48" s="3">
        <f>'POSEBNI DIO'!F31+'POSEBNI DIO'!F101</f>
        <v>2000</v>
      </c>
      <c r="G48" s="3">
        <f>'POSEBNI DIO'!G31+'POSEBNI DIO'!G101</f>
        <v>2000</v>
      </c>
      <c r="H48" s="3">
        <f>'POSEBNI DIO'!H31+'POSEBNI DIO'!H101</f>
        <v>2000</v>
      </c>
    </row>
    <row r="49" spans="1:13" ht="25.5" x14ac:dyDescent="0.25">
      <c r="A49" s="6"/>
      <c r="B49" s="6">
        <v>36</v>
      </c>
      <c r="C49" s="7"/>
      <c r="D49" s="16" t="s">
        <v>76</v>
      </c>
      <c r="E49" s="3">
        <f>E50</f>
        <v>531</v>
      </c>
      <c r="F49" s="3">
        <f>F50</f>
        <v>500</v>
      </c>
      <c r="G49" s="3">
        <f t="shared" ref="G49:H49" si="8">G50</f>
        <v>500</v>
      </c>
      <c r="H49" s="3">
        <f t="shared" si="8"/>
        <v>500</v>
      </c>
    </row>
    <row r="50" spans="1:13" x14ac:dyDescent="0.25">
      <c r="A50" s="6"/>
      <c r="B50" s="6"/>
      <c r="C50" s="7" t="s">
        <v>116</v>
      </c>
      <c r="D50" s="7" t="s">
        <v>106</v>
      </c>
      <c r="E50" s="3">
        <f>'POSEBNI DIO'!E63</f>
        <v>531</v>
      </c>
      <c r="F50" s="3">
        <f>'POSEBNI DIO'!F63</f>
        <v>500</v>
      </c>
      <c r="G50" s="3">
        <f>'POSEBNI DIO'!G63</f>
        <v>500</v>
      </c>
      <c r="H50" s="3">
        <f>'POSEBNI DIO'!H63</f>
        <v>500</v>
      </c>
    </row>
    <row r="51" spans="1:13" ht="38.25" x14ac:dyDescent="0.25">
      <c r="A51" s="6"/>
      <c r="B51" s="6">
        <v>37</v>
      </c>
      <c r="C51" s="7"/>
      <c r="D51" s="11" t="s">
        <v>58</v>
      </c>
      <c r="E51" s="3">
        <f>E52+E53+E54+E55</f>
        <v>37345</v>
      </c>
      <c r="F51" s="3">
        <f>F52+F53+F54+F55</f>
        <v>23700</v>
      </c>
      <c r="G51" s="3">
        <f t="shared" ref="G51:H51" si="9">G52+G53+G54+G55</f>
        <v>25579</v>
      </c>
      <c r="H51" s="3">
        <f t="shared" si="9"/>
        <v>26579</v>
      </c>
    </row>
    <row r="52" spans="1:13" x14ac:dyDescent="0.25">
      <c r="A52" s="6"/>
      <c r="B52" s="6"/>
      <c r="C52" s="7" t="s">
        <v>114</v>
      </c>
      <c r="D52" s="7" t="s">
        <v>11</v>
      </c>
      <c r="E52" s="3">
        <f>'POSEBNI DIO'!E13+'POSEBNI DIO'!E89</f>
        <v>3991</v>
      </c>
      <c r="F52" s="3">
        <f>'POSEBNI DIO'!F13+'POSEBNI DIO'!F89</f>
        <v>6500</v>
      </c>
      <c r="G52" s="3">
        <f>'POSEBNI DIO'!G13+'POSEBNI DIO'!G89</f>
        <v>6744</v>
      </c>
      <c r="H52" s="3">
        <f>'POSEBNI DIO'!H13+'POSEBNI DIO'!H89</f>
        <v>7744</v>
      </c>
    </row>
    <row r="53" spans="1:13" x14ac:dyDescent="0.25">
      <c r="A53" s="6"/>
      <c r="B53" s="6"/>
      <c r="C53" s="7" t="s">
        <v>117</v>
      </c>
      <c r="D53" s="7" t="s">
        <v>107</v>
      </c>
      <c r="E53" s="3">
        <f>'POSEBNI DIO'!E96</f>
        <v>664</v>
      </c>
      <c r="F53" s="3">
        <f>'POSEBNI DIO'!F96</f>
        <v>1000</v>
      </c>
      <c r="G53" s="3">
        <f>'POSEBNI DIO'!G96</f>
        <v>1000</v>
      </c>
      <c r="H53" s="3">
        <f>'POSEBNI DIO'!H96</f>
        <v>1000</v>
      </c>
    </row>
    <row r="54" spans="1:13" x14ac:dyDescent="0.25">
      <c r="A54" s="6"/>
      <c r="B54" s="6"/>
      <c r="C54" s="7" t="s">
        <v>116</v>
      </c>
      <c r="D54" s="7" t="s">
        <v>106</v>
      </c>
      <c r="E54" s="3">
        <f>'POSEBNI DIO'!E24+'POSEBNI DIO'!E102</f>
        <v>32690</v>
      </c>
      <c r="F54" s="3">
        <f>'POSEBNI DIO'!F24+'POSEBNI DIO'!F102</f>
        <v>16200</v>
      </c>
      <c r="G54" s="3">
        <f>'POSEBNI DIO'!G24+'POSEBNI DIO'!G102</f>
        <v>17835</v>
      </c>
      <c r="H54" s="3">
        <f>'POSEBNI DIO'!H24+'POSEBNI DIO'!H102</f>
        <v>17835</v>
      </c>
    </row>
    <row r="55" spans="1:13" x14ac:dyDescent="0.25">
      <c r="A55" s="6"/>
      <c r="B55" s="6"/>
      <c r="C55" s="7" t="s">
        <v>122</v>
      </c>
      <c r="D55" s="7" t="s">
        <v>111</v>
      </c>
      <c r="E55" s="3">
        <f>'POSEBNI DIO'!E115</f>
        <v>0</v>
      </c>
      <c r="F55" s="3">
        <f>'POSEBNI DIO'!F115</f>
        <v>0</v>
      </c>
      <c r="G55" s="3">
        <f>'POSEBNI DIO'!G115</f>
        <v>0</v>
      </c>
      <c r="H55" s="3">
        <f>'POSEBNI DIO'!H115</f>
        <v>0</v>
      </c>
    </row>
    <row r="56" spans="1:13" x14ac:dyDescent="0.25">
      <c r="A56" s="6"/>
      <c r="B56" s="6">
        <v>38</v>
      </c>
      <c r="C56" s="7"/>
      <c r="D56" s="7" t="s">
        <v>147</v>
      </c>
      <c r="E56" s="3">
        <f>E57</f>
        <v>0</v>
      </c>
      <c r="F56" s="3">
        <f t="shared" ref="F56:H56" si="10">F57</f>
        <v>2000</v>
      </c>
      <c r="G56" s="3">
        <f t="shared" si="10"/>
        <v>2000</v>
      </c>
      <c r="H56" s="3">
        <f t="shared" si="10"/>
        <v>2000</v>
      </c>
    </row>
    <row r="57" spans="1:13" x14ac:dyDescent="0.25">
      <c r="A57" s="6"/>
      <c r="B57" s="6"/>
      <c r="C57" s="7" t="s">
        <v>116</v>
      </c>
      <c r="D57" s="7" t="s">
        <v>106</v>
      </c>
      <c r="E57" s="3">
        <f>'POSEBNI DIO'!E25</f>
        <v>0</v>
      </c>
      <c r="F57" s="3">
        <f>'POSEBNI DIO'!F25</f>
        <v>2000</v>
      </c>
      <c r="G57" s="3">
        <f>'POSEBNI DIO'!G25</f>
        <v>2000</v>
      </c>
      <c r="H57" s="3">
        <f>'POSEBNI DIO'!H25</f>
        <v>2000</v>
      </c>
    </row>
    <row r="58" spans="1:13" ht="25.5" x14ac:dyDescent="0.25">
      <c r="A58" s="8">
        <v>4</v>
      </c>
      <c r="B58" s="8"/>
      <c r="C58" s="8"/>
      <c r="D58" s="14" t="s">
        <v>17</v>
      </c>
      <c r="E58" s="59">
        <f>E59</f>
        <v>65755</v>
      </c>
      <c r="F58" s="59">
        <f>F59</f>
        <v>72700</v>
      </c>
      <c r="G58" s="59">
        <f t="shared" ref="G58:H58" si="11">G59</f>
        <v>59700</v>
      </c>
      <c r="H58" s="59">
        <f t="shared" si="11"/>
        <v>60700</v>
      </c>
      <c r="K58" s="69"/>
      <c r="L58" s="69"/>
      <c r="M58" s="69"/>
    </row>
    <row r="59" spans="1:13" ht="25.5" x14ac:dyDescent="0.25">
      <c r="A59" s="9"/>
      <c r="B59" s="9">
        <v>42</v>
      </c>
      <c r="C59" s="9"/>
      <c r="D59" s="16" t="s">
        <v>35</v>
      </c>
      <c r="E59" s="3">
        <f t="shared" ref="E59:H59" si="12">E60+E61+E62+E63</f>
        <v>65755</v>
      </c>
      <c r="F59" s="3">
        <f t="shared" ref="F59" si="13">F60+F61+F62+F63</f>
        <v>72700</v>
      </c>
      <c r="G59" s="3">
        <f t="shared" si="12"/>
        <v>59700</v>
      </c>
      <c r="H59" s="3">
        <f t="shared" si="12"/>
        <v>60700</v>
      </c>
    </row>
    <row r="60" spans="1:13" x14ac:dyDescent="0.25">
      <c r="A60" s="9"/>
      <c r="B60" s="9"/>
      <c r="C60" s="7" t="s">
        <v>114</v>
      </c>
      <c r="D60" s="7" t="s">
        <v>11</v>
      </c>
      <c r="E60" s="3">
        <f>'POSEBNI DIO'!E37</f>
        <v>8893</v>
      </c>
      <c r="F60" s="3">
        <f>'POSEBNI DIO'!F37</f>
        <v>14000</v>
      </c>
      <c r="G60" s="3">
        <f>'POSEBNI DIO'!G37</f>
        <v>15000</v>
      </c>
      <c r="H60" s="3">
        <f>'POSEBNI DIO'!H37</f>
        <v>16000</v>
      </c>
    </row>
    <row r="61" spans="1:13" x14ac:dyDescent="0.25">
      <c r="A61" s="81"/>
      <c r="B61" s="81"/>
      <c r="C61" s="82" t="s">
        <v>117</v>
      </c>
      <c r="D61" s="7" t="s">
        <v>107</v>
      </c>
      <c r="E61" s="71">
        <f>'POSEBNI DIO'!E80</f>
        <v>19044</v>
      </c>
      <c r="F61" s="71">
        <f>'POSEBNI DIO'!F80</f>
        <v>23000</v>
      </c>
      <c r="G61" s="71">
        <f>'POSEBNI DIO'!G80</f>
        <v>9000</v>
      </c>
      <c r="H61" s="71">
        <f>'POSEBNI DIO'!H80</f>
        <v>9000</v>
      </c>
    </row>
    <row r="62" spans="1:13" x14ac:dyDescent="0.25">
      <c r="A62" s="81"/>
      <c r="B62" s="81"/>
      <c r="C62" s="82" t="s">
        <v>116</v>
      </c>
      <c r="D62" s="7" t="s">
        <v>106</v>
      </c>
      <c r="E62" s="71">
        <f>'POSEBNI DIO'!E47+'POSEBNI DIO'!E104</f>
        <v>35702</v>
      </c>
      <c r="F62" s="71">
        <f>'POSEBNI DIO'!F47+'POSEBNI DIO'!F104</f>
        <v>35700</v>
      </c>
      <c r="G62" s="71">
        <f>'POSEBNI DIO'!G47+'POSEBNI DIO'!G104</f>
        <v>35700</v>
      </c>
      <c r="H62" s="71">
        <f>'POSEBNI DIO'!H47+'POSEBNI DIO'!H104</f>
        <v>35700</v>
      </c>
    </row>
    <row r="63" spans="1:13" x14ac:dyDescent="0.25">
      <c r="A63" s="70"/>
      <c r="B63" s="70"/>
      <c r="C63" s="70" t="s">
        <v>120</v>
      </c>
      <c r="D63" s="7" t="s">
        <v>109</v>
      </c>
      <c r="E63" s="71">
        <f>'POSEBNI DIO'!E50+'POSEBNI DIO'!E69</f>
        <v>2116</v>
      </c>
      <c r="F63" s="71">
        <f>'POSEBNI DIO'!F50+'POSEBNI DIO'!F69</f>
        <v>0</v>
      </c>
      <c r="G63" s="71">
        <f>'POSEBNI DIO'!G50+'POSEBNI DIO'!G69</f>
        <v>0</v>
      </c>
      <c r="H63" s="71">
        <f>'POSEBNI DIO'!H50+'POSEBNI DIO'!H69</f>
        <v>0</v>
      </c>
    </row>
  </sheetData>
  <mergeCells count="3">
    <mergeCell ref="A6:H6"/>
    <mergeCell ref="A25:H25"/>
    <mergeCell ref="A4:H4"/>
  </mergeCells>
  <pageMargins left="0.7" right="0.7" top="0.75" bottom="0.75" header="0.3" footer="0.3"/>
  <pageSetup paperSize="9" scale="6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E18"/>
  <sheetViews>
    <sheetView workbookViewId="0">
      <selection activeCell="F22" sqref="F22"/>
    </sheetView>
  </sheetViews>
  <sheetFormatPr defaultRowHeight="15" x14ac:dyDescent="0.25"/>
  <cols>
    <col min="1" max="1" width="37.7109375" customWidth="1"/>
    <col min="2" max="5" width="15.7109375" customWidth="1"/>
  </cols>
  <sheetData>
    <row r="2" spans="1:5" ht="15.75" x14ac:dyDescent="0.25">
      <c r="A2" s="93" t="s">
        <v>131</v>
      </c>
    </row>
    <row r="3" spans="1:5" ht="18" x14ac:dyDescent="0.25">
      <c r="A3" s="1"/>
      <c r="B3" s="1"/>
      <c r="C3" s="1"/>
      <c r="D3" s="2"/>
      <c r="E3" s="2"/>
    </row>
    <row r="4" spans="1:5" ht="18" customHeight="1" x14ac:dyDescent="0.25">
      <c r="A4" s="128" t="s">
        <v>6</v>
      </c>
      <c r="B4" s="130"/>
      <c r="C4" s="130"/>
      <c r="D4" s="130"/>
      <c r="E4" s="130"/>
    </row>
    <row r="5" spans="1:5" ht="18" x14ac:dyDescent="0.25">
      <c r="A5" s="1"/>
      <c r="B5" s="1"/>
      <c r="C5" s="1"/>
      <c r="D5" s="2"/>
      <c r="E5" s="2"/>
    </row>
    <row r="6" spans="1:5" ht="15.75" x14ac:dyDescent="0.25">
      <c r="A6" s="128" t="s">
        <v>19</v>
      </c>
      <c r="B6" s="129"/>
      <c r="C6" s="129"/>
      <c r="D6" s="129"/>
      <c r="E6" s="129"/>
    </row>
    <row r="7" spans="1:5" ht="18" x14ac:dyDescent="0.25">
      <c r="A7" s="1"/>
      <c r="B7" s="1"/>
      <c r="C7" s="1"/>
      <c r="D7" s="2"/>
      <c r="E7" s="2"/>
    </row>
    <row r="8" spans="1:5" ht="25.5" x14ac:dyDescent="0.25">
      <c r="A8" s="13" t="s">
        <v>20</v>
      </c>
      <c r="B8" s="13" t="s">
        <v>32</v>
      </c>
      <c r="C8" s="13" t="s">
        <v>145</v>
      </c>
      <c r="D8" s="13" t="s">
        <v>33</v>
      </c>
      <c r="E8" s="13" t="s">
        <v>146</v>
      </c>
    </row>
    <row r="9" spans="1:5" ht="15.75" customHeight="1" x14ac:dyDescent="0.25">
      <c r="A9" s="5" t="s">
        <v>21</v>
      </c>
      <c r="B9" s="59">
        <f>B10</f>
        <v>3321251</v>
      </c>
      <c r="C9" s="59">
        <f>C10</f>
        <v>3415650</v>
      </c>
      <c r="D9" s="59">
        <f t="shared" ref="D9:E9" si="0">D10</f>
        <v>3464750</v>
      </c>
      <c r="E9" s="59">
        <f t="shared" si="0"/>
        <v>3580750</v>
      </c>
    </row>
    <row r="10" spans="1:5" ht="15.75" customHeight="1" x14ac:dyDescent="0.25">
      <c r="A10" s="5" t="s">
        <v>48</v>
      </c>
      <c r="B10" s="59">
        <f>B11+B13</f>
        <v>3321251</v>
      </c>
      <c r="C10" s="59">
        <f>C11+C13</f>
        <v>3415650</v>
      </c>
      <c r="D10" s="59">
        <f t="shared" ref="D10:E10" si="1">D11+D13</f>
        <v>3464750</v>
      </c>
      <c r="E10" s="59">
        <f t="shared" si="1"/>
        <v>3580750</v>
      </c>
    </row>
    <row r="11" spans="1:5" x14ac:dyDescent="0.25">
      <c r="A11" s="58" t="s">
        <v>49</v>
      </c>
      <c r="B11" s="59">
        <f>B12</f>
        <v>3209210</v>
      </c>
      <c r="C11" s="59">
        <f>C12</f>
        <v>3302951</v>
      </c>
      <c r="D11" s="59">
        <f t="shared" ref="D11:E11" si="2">D12</f>
        <v>3347051</v>
      </c>
      <c r="E11" s="59">
        <f t="shared" si="2"/>
        <v>3453300</v>
      </c>
    </row>
    <row r="12" spans="1:5" x14ac:dyDescent="0.25">
      <c r="A12" s="10" t="s">
        <v>50</v>
      </c>
      <c r="B12" s="3">
        <v>3209210</v>
      </c>
      <c r="C12" s="3">
        <v>3302951</v>
      </c>
      <c r="D12" s="3">
        <v>3347051</v>
      </c>
      <c r="E12" s="3">
        <v>3453300</v>
      </c>
    </row>
    <row r="13" spans="1:5" x14ac:dyDescent="0.25">
      <c r="A13" s="5" t="s">
        <v>51</v>
      </c>
      <c r="B13" s="59">
        <f>B14</f>
        <v>112041</v>
      </c>
      <c r="C13" s="59">
        <f>C14</f>
        <v>112699</v>
      </c>
      <c r="D13" s="59">
        <f t="shared" ref="D13:E13" si="3">D14</f>
        <v>117699</v>
      </c>
      <c r="E13" s="59">
        <f t="shared" si="3"/>
        <v>127450</v>
      </c>
    </row>
    <row r="14" spans="1:5" x14ac:dyDescent="0.25">
      <c r="A14" s="70" t="s">
        <v>105</v>
      </c>
      <c r="B14" s="71">
        <v>112041</v>
      </c>
      <c r="C14" s="71">
        <v>112699</v>
      </c>
      <c r="D14" s="71">
        <v>117699</v>
      </c>
      <c r="E14" s="71">
        <v>127450</v>
      </c>
    </row>
    <row r="16" spans="1:5" x14ac:dyDescent="0.25">
      <c r="D16" s="69"/>
      <c r="E16" s="69"/>
    </row>
    <row r="17" spans="2:5" x14ac:dyDescent="0.25">
      <c r="B17" s="69"/>
      <c r="C17" s="69"/>
      <c r="D17" s="69"/>
      <c r="E17" s="69"/>
    </row>
    <row r="18" spans="2:5" x14ac:dyDescent="0.25">
      <c r="B18" s="69"/>
      <c r="C18" s="69"/>
      <c r="D18" s="69"/>
    </row>
  </sheetData>
  <mergeCells count="2">
    <mergeCell ref="A4:E4"/>
    <mergeCell ref="A6:E6"/>
  </mergeCells>
  <pageMargins left="0.7" right="0.7" top="0.75" bottom="0.75" header="0.3" footer="0.3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H8"/>
  <sheetViews>
    <sheetView workbookViewId="0">
      <selection activeCell="H7" sqref="H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8" width="15.7109375" customWidth="1"/>
  </cols>
  <sheetData>
    <row r="2" spans="1:8" ht="15.75" x14ac:dyDescent="0.25">
      <c r="A2" s="93" t="s">
        <v>132</v>
      </c>
    </row>
    <row r="3" spans="1:8" ht="18" x14ac:dyDescent="0.25">
      <c r="A3" s="1"/>
      <c r="B3" s="1"/>
      <c r="C3" s="1"/>
      <c r="D3" s="1"/>
      <c r="E3" s="1"/>
      <c r="F3" s="1"/>
      <c r="G3" s="2"/>
      <c r="H3" s="2"/>
    </row>
    <row r="4" spans="1:8" ht="18" customHeight="1" x14ac:dyDescent="0.25">
      <c r="A4" s="128" t="s">
        <v>22</v>
      </c>
      <c r="B4" s="130"/>
      <c r="C4" s="130"/>
      <c r="D4" s="130"/>
      <c r="E4" s="130"/>
      <c r="F4" s="130"/>
      <c r="G4" s="130"/>
      <c r="H4" s="130"/>
    </row>
    <row r="5" spans="1:8" ht="18" x14ac:dyDescent="0.25">
      <c r="A5" s="1"/>
      <c r="B5" s="1"/>
      <c r="C5" s="1"/>
      <c r="D5" s="1"/>
      <c r="E5" s="1"/>
      <c r="F5" s="1"/>
      <c r="G5" s="2"/>
      <c r="H5" s="2"/>
    </row>
    <row r="6" spans="1:8" ht="25.5" x14ac:dyDescent="0.25">
      <c r="A6" s="13" t="s">
        <v>7</v>
      </c>
      <c r="B6" s="12" t="s">
        <v>8</v>
      </c>
      <c r="C6" s="12" t="s">
        <v>9</v>
      </c>
      <c r="D6" s="12" t="s">
        <v>37</v>
      </c>
      <c r="E6" s="13" t="s">
        <v>32</v>
      </c>
      <c r="F6" s="13" t="s">
        <v>145</v>
      </c>
      <c r="G6" s="13" t="s">
        <v>33</v>
      </c>
      <c r="H6" s="13" t="s">
        <v>146</v>
      </c>
    </row>
    <row r="7" spans="1:8" s="63" customFormat="1" ht="25.5" x14ac:dyDescent="0.25">
      <c r="A7" s="5">
        <v>8</v>
      </c>
      <c r="B7" s="5"/>
      <c r="C7" s="5"/>
      <c r="D7" s="5" t="s">
        <v>23</v>
      </c>
      <c r="E7" s="59">
        <v>0</v>
      </c>
      <c r="F7" s="59"/>
      <c r="G7" s="59">
        <v>0</v>
      </c>
      <c r="H7" s="59">
        <v>0</v>
      </c>
    </row>
    <row r="8" spans="1:8" s="63" customFormat="1" ht="25.5" x14ac:dyDescent="0.25">
      <c r="A8" s="8">
        <v>5</v>
      </c>
      <c r="B8" s="8"/>
      <c r="C8" s="8"/>
      <c r="D8" s="14" t="s">
        <v>24</v>
      </c>
      <c r="E8" s="59">
        <v>0</v>
      </c>
      <c r="F8" s="59"/>
      <c r="G8" s="59">
        <v>0</v>
      </c>
      <c r="H8" s="59">
        <v>0</v>
      </c>
    </row>
  </sheetData>
  <mergeCells count="1">
    <mergeCell ref="A4:H4"/>
  </mergeCells>
  <pageMargins left="0.7" right="0.7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M21"/>
  <sheetViews>
    <sheetView topLeftCell="A4" workbookViewId="0">
      <selection activeCell="G9" sqref="G9"/>
    </sheetView>
  </sheetViews>
  <sheetFormatPr defaultRowHeight="15" x14ac:dyDescent="0.25"/>
  <cols>
    <col min="1" max="1" width="5.5703125" customWidth="1"/>
    <col min="2" max="2" width="7.140625" customWidth="1"/>
    <col min="5" max="5" width="20" customWidth="1"/>
    <col min="6" max="6" width="11.7109375" customWidth="1"/>
    <col min="7" max="7" width="11" customWidth="1"/>
    <col min="8" max="8" width="11.140625" customWidth="1"/>
    <col min="9" max="9" width="10.7109375" customWidth="1"/>
    <col min="12" max="13" width="10.140625" bestFit="1" customWidth="1"/>
  </cols>
  <sheetData>
    <row r="2" spans="1:13" ht="15.75" x14ac:dyDescent="0.25">
      <c r="A2" s="93" t="s">
        <v>133</v>
      </c>
    </row>
    <row r="4" spans="1:13" x14ac:dyDescent="0.25">
      <c r="A4" s="114" t="s">
        <v>129</v>
      </c>
      <c r="B4" s="114"/>
      <c r="C4" s="115"/>
      <c r="D4" s="115"/>
      <c r="E4" s="115"/>
      <c r="F4" s="115"/>
      <c r="G4" s="115"/>
      <c r="H4" s="115"/>
      <c r="I4" s="115"/>
    </row>
    <row r="6" spans="1:13" s="26" customFormat="1" ht="38.25" customHeight="1" x14ac:dyDescent="0.25">
      <c r="A6" s="105" t="s">
        <v>40</v>
      </c>
      <c r="B6" s="106"/>
      <c r="C6" s="106"/>
      <c r="D6" s="106"/>
      <c r="E6" s="106"/>
      <c r="F6" s="18" t="s">
        <v>39</v>
      </c>
      <c r="G6" s="18" t="s">
        <v>145</v>
      </c>
      <c r="H6" s="18" t="s">
        <v>33</v>
      </c>
      <c r="I6" s="19" t="s">
        <v>146</v>
      </c>
    </row>
    <row r="7" spans="1:13" s="26" customFormat="1" ht="15.75" x14ac:dyDescent="0.25">
      <c r="A7" s="108"/>
      <c r="B7" s="109"/>
      <c r="C7" s="109"/>
      <c r="D7" s="109"/>
      <c r="E7" s="109"/>
      <c r="F7" s="20" t="s">
        <v>38</v>
      </c>
      <c r="G7" s="20"/>
      <c r="H7" s="20" t="s">
        <v>38</v>
      </c>
      <c r="I7" s="21" t="s">
        <v>38</v>
      </c>
    </row>
    <row r="8" spans="1:13" s="26" customFormat="1" ht="27" customHeight="1" x14ac:dyDescent="0.25">
      <c r="A8" s="123" t="s">
        <v>123</v>
      </c>
      <c r="B8" s="124"/>
      <c r="C8" s="124"/>
      <c r="D8" s="124"/>
      <c r="E8" s="124"/>
      <c r="F8" s="85">
        <v>10845</v>
      </c>
      <c r="G8" s="85">
        <v>24500</v>
      </c>
      <c r="H8" s="85">
        <v>0</v>
      </c>
      <c r="I8" s="85">
        <v>0</v>
      </c>
    </row>
    <row r="9" spans="1:13" s="26" customFormat="1" ht="15.75" customHeight="1" x14ac:dyDescent="0.25">
      <c r="A9" s="42">
        <v>9</v>
      </c>
      <c r="B9" s="84"/>
      <c r="C9" s="46" t="s">
        <v>124</v>
      </c>
      <c r="D9" s="48"/>
      <c r="E9" s="48"/>
      <c r="F9" s="43">
        <f t="shared" ref="F9:I9" si="0">F10</f>
        <v>10845</v>
      </c>
      <c r="G9" s="43">
        <f t="shared" si="0"/>
        <v>24500</v>
      </c>
      <c r="H9" s="43">
        <f t="shared" si="0"/>
        <v>0</v>
      </c>
      <c r="I9" s="43">
        <f t="shared" si="0"/>
        <v>0</v>
      </c>
    </row>
    <row r="10" spans="1:13" s="26" customFormat="1" ht="15.75" x14ac:dyDescent="0.25">
      <c r="A10" s="42">
        <v>92</v>
      </c>
      <c r="B10" s="84"/>
      <c r="C10" s="46" t="s">
        <v>125</v>
      </c>
      <c r="D10" s="48"/>
      <c r="E10" s="48"/>
      <c r="F10" s="43">
        <f t="shared" ref="F10:I10" si="1">F11-F16</f>
        <v>10845</v>
      </c>
      <c r="G10" s="43">
        <f t="shared" ref="G10" si="2">G11-G16</f>
        <v>24500</v>
      </c>
      <c r="H10" s="43">
        <f t="shared" si="1"/>
        <v>0</v>
      </c>
      <c r="I10" s="43">
        <f t="shared" si="1"/>
        <v>0</v>
      </c>
    </row>
    <row r="11" spans="1:13" s="26" customFormat="1" ht="15.75" x14ac:dyDescent="0.25">
      <c r="A11" s="42">
        <v>9221</v>
      </c>
      <c r="B11" s="84"/>
      <c r="C11" s="46" t="s">
        <v>126</v>
      </c>
      <c r="D11" s="48"/>
      <c r="E11" s="48"/>
      <c r="F11" s="43">
        <f>SUM(F12:F15)</f>
        <v>30799</v>
      </c>
      <c r="G11" s="43">
        <f>SUM(G12:G15)</f>
        <v>24500</v>
      </c>
      <c r="H11" s="43">
        <f>SUM(H12:H15)</f>
        <v>0</v>
      </c>
      <c r="I11" s="43">
        <f>SUM(I12:I15)</f>
        <v>0</v>
      </c>
    </row>
    <row r="12" spans="1:13" s="26" customFormat="1" ht="15.75" x14ac:dyDescent="0.25">
      <c r="A12" s="42"/>
      <c r="B12" s="86" t="s">
        <v>119</v>
      </c>
      <c r="C12" s="46" t="str">
        <f>' Račun prihoda i rashoda'!$D$38</f>
        <v>Vlastiti prihodi</v>
      </c>
      <c r="D12" s="48"/>
      <c r="E12" s="48"/>
      <c r="F12" s="44">
        <v>5674</v>
      </c>
      <c r="G12" s="44">
        <v>5200</v>
      </c>
      <c r="H12" s="44">
        <v>0</v>
      </c>
      <c r="I12" s="44">
        <v>0</v>
      </c>
      <c r="L12" s="91"/>
      <c r="M12" s="91"/>
    </row>
    <row r="13" spans="1:13" s="26" customFormat="1" ht="15.75" x14ac:dyDescent="0.25">
      <c r="A13" s="42"/>
      <c r="B13" s="86" t="s">
        <v>117</v>
      </c>
      <c r="C13" s="46" t="str">
        <f>' Račun prihoda i rashoda'!$D$61</f>
        <v>Posebne namjene</v>
      </c>
      <c r="D13" s="48"/>
      <c r="E13" s="48"/>
      <c r="F13" s="44">
        <v>21276</v>
      </c>
      <c r="G13" s="44">
        <v>15000</v>
      </c>
      <c r="H13" s="44">
        <v>0</v>
      </c>
      <c r="I13" s="44">
        <v>0</v>
      </c>
      <c r="L13" s="91"/>
      <c r="M13" s="91"/>
    </row>
    <row r="14" spans="1:13" s="26" customFormat="1" ht="15.75" x14ac:dyDescent="0.25">
      <c r="A14" s="42"/>
      <c r="B14" s="86" t="s">
        <v>116</v>
      </c>
      <c r="C14" s="46" t="str">
        <f>' Račun prihoda i rashoda'!$D$50</f>
        <v>Prihodi od pomoći</v>
      </c>
      <c r="D14" s="48"/>
      <c r="E14" s="48"/>
      <c r="F14" s="44">
        <v>3072</v>
      </c>
      <c r="G14" s="44">
        <v>3500</v>
      </c>
      <c r="H14" s="44">
        <v>0</v>
      </c>
      <c r="I14" s="44">
        <v>0</v>
      </c>
      <c r="L14" s="91"/>
      <c r="M14" s="91"/>
    </row>
    <row r="15" spans="1:13" s="26" customFormat="1" ht="15.75" x14ac:dyDescent="0.25">
      <c r="A15" s="42"/>
      <c r="B15" s="92" t="s">
        <v>120</v>
      </c>
      <c r="C15" s="90" t="s">
        <v>128</v>
      </c>
      <c r="D15" s="48"/>
      <c r="E15" s="48"/>
      <c r="F15" s="44">
        <v>777</v>
      </c>
      <c r="G15" s="44">
        <v>800</v>
      </c>
      <c r="H15" s="44">
        <v>0</v>
      </c>
      <c r="I15" s="44">
        <v>0</v>
      </c>
      <c r="L15" s="91"/>
      <c r="M15" s="91"/>
    </row>
    <row r="16" spans="1:13" s="26" customFormat="1" ht="15.75" x14ac:dyDescent="0.25">
      <c r="A16" s="42">
        <v>9222</v>
      </c>
      <c r="B16" s="84"/>
      <c r="C16" s="46" t="s">
        <v>127</v>
      </c>
      <c r="D16" s="48"/>
      <c r="E16" s="48"/>
      <c r="F16" s="43">
        <f t="shared" ref="F16:G16" si="3">F17+F18+F19+F20</f>
        <v>19954</v>
      </c>
      <c r="G16" s="43">
        <f t="shared" si="3"/>
        <v>0</v>
      </c>
      <c r="H16" s="43">
        <f t="shared" ref="H16" si="4">H17+H18+H19+H20</f>
        <v>0</v>
      </c>
      <c r="I16" s="43">
        <f t="shared" ref="I16" si="5">I17+I18+I19+I20</f>
        <v>0</v>
      </c>
      <c r="L16" s="91"/>
      <c r="M16" s="91"/>
    </row>
    <row r="17" spans="1:13" s="26" customFormat="1" ht="15.75" x14ac:dyDescent="0.25">
      <c r="A17" s="102"/>
      <c r="B17" s="102" t="s">
        <v>114</v>
      </c>
      <c r="C17" s="46" t="str">
        <f>' Račun prihoda i rashoda'!$D$30</f>
        <v>Opći prihodi i primici</v>
      </c>
      <c r="D17" s="48"/>
      <c r="E17" s="48"/>
      <c r="F17" s="43">
        <v>1028</v>
      </c>
      <c r="G17" s="43">
        <v>0</v>
      </c>
      <c r="H17" s="43">
        <v>0</v>
      </c>
      <c r="I17" s="43">
        <v>0</v>
      </c>
      <c r="L17" s="91"/>
      <c r="M17" s="91"/>
    </row>
    <row r="18" spans="1:13" s="26" customFormat="1" ht="15.75" x14ac:dyDescent="0.25">
      <c r="A18" s="102"/>
      <c r="B18" s="102" t="s">
        <v>115</v>
      </c>
      <c r="C18" s="46" t="str">
        <f>' Račun prihoda i rashoda'!$D$39</f>
        <v>Posebne namjene</v>
      </c>
      <c r="D18" s="48"/>
      <c r="E18" s="48"/>
      <c r="F18" s="43">
        <v>15435</v>
      </c>
      <c r="G18" s="43">
        <v>0</v>
      </c>
      <c r="H18" s="43">
        <v>0</v>
      </c>
      <c r="I18" s="43">
        <v>0</v>
      </c>
      <c r="L18" s="91"/>
      <c r="M18" s="91"/>
    </row>
    <row r="19" spans="1:13" s="26" customFormat="1" ht="15.75" x14ac:dyDescent="0.25">
      <c r="A19" s="102"/>
      <c r="B19" s="102" t="s">
        <v>121</v>
      </c>
      <c r="C19" s="46" t="str">
        <f>' Račun prihoda i rashoda'!$D$41</f>
        <v>Pomoći</v>
      </c>
      <c r="D19" s="48"/>
      <c r="E19" s="48"/>
      <c r="F19" s="43">
        <v>0</v>
      </c>
      <c r="G19" s="43">
        <v>0</v>
      </c>
      <c r="H19" s="43">
        <v>0</v>
      </c>
      <c r="I19" s="43">
        <v>0</v>
      </c>
      <c r="L19" s="91"/>
      <c r="M19" s="91"/>
    </row>
    <row r="20" spans="1:13" s="26" customFormat="1" ht="15.75" x14ac:dyDescent="0.25">
      <c r="A20" s="102"/>
      <c r="B20" s="102" t="s">
        <v>116</v>
      </c>
      <c r="C20" s="46" t="str">
        <f>' Račun prihoda i rashoda'!$D$50</f>
        <v>Prihodi od pomoći</v>
      </c>
      <c r="D20" s="48"/>
      <c r="E20" s="48"/>
      <c r="F20" s="43">
        <v>3491</v>
      </c>
      <c r="G20" s="43">
        <v>0</v>
      </c>
      <c r="H20" s="43">
        <v>0</v>
      </c>
      <c r="I20" s="43">
        <v>0</v>
      </c>
      <c r="L20" s="91"/>
      <c r="M20" s="91"/>
    </row>
    <row r="21" spans="1:13" s="26" customFormat="1" ht="30.75" customHeight="1" x14ac:dyDescent="0.25">
      <c r="A21" s="126" t="s">
        <v>43</v>
      </c>
      <c r="B21" s="127"/>
      <c r="C21" s="127"/>
      <c r="D21" s="127"/>
      <c r="E21" s="127"/>
      <c r="F21" s="33">
        <f t="shared" ref="F21:I21" si="6">F9</f>
        <v>10845</v>
      </c>
      <c r="G21" s="33">
        <f t="shared" si="6"/>
        <v>24500</v>
      </c>
      <c r="H21" s="33">
        <f t="shared" si="6"/>
        <v>0</v>
      </c>
      <c r="I21" s="33">
        <f t="shared" si="6"/>
        <v>0</v>
      </c>
    </row>
  </sheetData>
  <mergeCells count="4">
    <mergeCell ref="A6:E7"/>
    <mergeCell ref="A8:E8"/>
    <mergeCell ref="A21:E21"/>
    <mergeCell ref="A4:I4"/>
  </mergeCells>
  <pageMargins left="0.7" right="0.7" top="0.75" bottom="0.75" header="0.3" footer="0.3"/>
  <pageSetup paperSize="9" scale="8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pageSetUpPr fitToPage="1"/>
  </sheetPr>
  <dimension ref="A2:N184"/>
  <sheetViews>
    <sheetView zoomScale="130" zoomScaleNormal="130" workbookViewId="0">
      <selection activeCell="D97" sqref="D9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8" width="15.7109375" customWidth="1"/>
    <col min="10" max="11" width="9.7109375" bestFit="1" customWidth="1"/>
  </cols>
  <sheetData>
    <row r="2" spans="1:14" ht="18" customHeight="1" x14ac:dyDescent="0.25">
      <c r="A2" s="128" t="s">
        <v>25</v>
      </c>
      <c r="B2" s="128"/>
      <c r="C2" s="128"/>
      <c r="D2" s="128"/>
      <c r="E2" s="128"/>
      <c r="F2" s="128"/>
      <c r="G2" s="128"/>
      <c r="H2" s="128"/>
    </row>
    <row r="3" spans="1:14" ht="18" customHeight="1" x14ac:dyDescent="0.25">
      <c r="A3" s="87"/>
      <c r="B3" s="87"/>
      <c r="C3" s="87"/>
      <c r="D3" s="87"/>
      <c r="E3" s="87"/>
      <c r="F3" s="87"/>
      <c r="G3" s="87"/>
      <c r="H3" s="87"/>
    </row>
    <row r="4" spans="1:14" ht="18" customHeight="1" x14ac:dyDescent="0.25">
      <c r="A4" s="143" t="s">
        <v>134</v>
      </c>
      <c r="B4" s="143"/>
      <c r="C4" s="143"/>
      <c r="D4" s="143"/>
      <c r="E4" s="143"/>
      <c r="F4" s="143"/>
      <c r="G4" s="143"/>
      <c r="H4" s="143"/>
    </row>
    <row r="5" spans="1:14" ht="15.75" customHeight="1" x14ac:dyDescent="0.25">
      <c r="A5" s="1"/>
      <c r="B5" s="1"/>
      <c r="C5" s="1"/>
      <c r="D5" s="1"/>
      <c r="E5" s="72"/>
      <c r="F5" s="72"/>
      <c r="G5" s="72"/>
      <c r="H5" s="72"/>
    </row>
    <row r="6" spans="1:14" ht="25.5" x14ac:dyDescent="0.25">
      <c r="A6" s="131" t="s">
        <v>26</v>
      </c>
      <c r="B6" s="132"/>
      <c r="C6" s="133"/>
      <c r="D6" s="12" t="s">
        <v>27</v>
      </c>
      <c r="E6" s="13" t="s">
        <v>144</v>
      </c>
      <c r="F6" s="13" t="s">
        <v>145</v>
      </c>
      <c r="G6" s="13" t="s">
        <v>33</v>
      </c>
      <c r="H6" s="13" t="s">
        <v>146</v>
      </c>
    </row>
    <row r="7" spans="1:14" hidden="1" x14ac:dyDescent="0.25">
      <c r="A7" s="144" t="s">
        <v>140</v>
      </c>
      <c r="B7" s="145"/>
      <c r="C7" s="145"/>
      <c r="D7" s="146"/>
      <c r="E7" s="104">
        <f>E8+E51</f>
        <v>3317760</v>
      </c>
      <c r="F7" s="104">
        <f>F8+F51</f>
        <v>3415650</v>
      </c>
      <c r="G7" s="104">
        <f>G8+G51</f>
        <v>3464750</v>
      </c>
      <c r="H7" s="104">
        <f>H8+H51</f>
        <v>3580750</v>
      </c>
    </row>
    <row r="8" spans="1:14" s="63" customFormat="1" ht="15" hidden="1" customHeight="1" x14ac:dyDescent="0.25">
      <c r="A8" s="134" t="s">
        <v>52</v>
      </c>
      <c r="B8" s="135"/>
      <c r="C8" s="136"/>
      <c r="D8" s="54" t="s">
        <v>53</v>
      </c>
      <c r="E8" s="59">
        <f>E9+E26+E32</f>
        <v>2596366</v>
      </c>
      <c r="F8" s="59">
        <f>F9+F26+F32</f>
        <v>2653200</v>
      </c>
      <c r="G8" s="59">
        <f t="shared" ref="G8:H8" si="0">G9+G26+G32</f>
        <v>2701020</v>
      </c>
      <c r="H8" s="59">
        <f t="shared" si="0"/>
        <v>2810020</v>
      </c>
      <c r="I8" s="69"/>
      <c r="J8" s="69"/>
      <c r="K8" s="69"/>
      <c r="L8" s="69"/>
      <c r="M8"/>
    </row>
    <row r="9" spans="1:14" s="63" customFormat="1" ht="15" hidden="1" customHeight="1" x14ac:dyDescent="0.25">
      <c r="A9" s="134" t="s">
        <v>54</v>
      </c>
      <c r="B9" s="135"/>
      <c r="C9" s="136"/>
      <c r="D9" s="54" t="s">
        <v>55</v>
      </c>
      <c r="E9" s="59">
        <f t="shared" ref="E9" si="1">E10+E14+E17+E21</f>
        <v>336841</v>
      </c>
      <c r="F9" s="59">
        <f>F10+F14+F17+F21</f>
        <v>339100</v>
      </c>
      <c r="G9" s="59">
        <f t="shared" ref="G9:H9" si="2">G10+G14+G17+G21</f>
        <v>348320</v>
      </c>
      <c r="H9" s="59">
        <f t="shared" si="2"/>
        <v>356320</v>
      </c>
      <c r="I9" s="83"/>
      <c r="J9" s="83"/>
    </row>
    <row r="10" spans="1:14" s="65" customFormat="1" ht="25.5" hidden="1" customHeight="1" x14ac:dyDescent="0.25">
      <c r="A10" s="137" t="s">
        <v>56</v>
      </c>
      <c r="B10" s="138"/>
      <c r="C10" s="139"/>
      <c r="D10" s="57" t="s">
        <v>57</v>
      </c>
      <c r="E10" s="64">
        <f t="shared" ref="E10" si="3">E11</f>
        <v>127433</v>
      </c>
      <c r="F10" s="64">
        <f>F11</f>
        <v>132000</v>
      </c>
      <c r="G10" s="64">
        <f t="shared" ref="G10:H10" si="4">G11</f>
        <v>132000</v>
      </c>
      <c r="H10" s="74">
        <f t="shared" si="4"/>
        <v>135000</v>
      </c>
      <c r="I10" s="78"/>
      <c r="K10" s="73"/>
    </row>
    <row r="11" spans="1:14" ht="15" hidden="1" customHeight="1" x14ac:dyDescent="0.25">
      <c r="A11" s="140">
        <v>3</v>
      </c>
      <c r="B11" s="141"/>
      <c r="C11" s="142"/>
      <c r="D11" s="16" t="s">
        <v>15</v>
      </c>
      <c r="E11" s="3">
        <f t="shared" ref="E11" si="5">E12+E13</f>
        <v>127433</v>
      </c>
      <c r="F11" s="3">
        <f>F12+F13</f>
        <v>132000</v>
      </c>
      <c r="G11" s="3">
        <f t="shared" ref="G11" si="6">G12+G13</f>
        <v>132000</v>
      </c>
      <c r="H11" s="3">
        <f t="shared" ref="H11" si="7">H12+H13</f>
        <v>135000</v>
      </c>
      <c r="I11" s="77"/>
      <c r="J11" s="77"/>
      <c r="K11" s="69"/>
      <c r="L11" s="69"/>
      <c r="M11" s="69"/>
    </row>
    <row r="12" spans="1:14" hidden="1" x14ac:dyDescent="0.25">
      <c r="A12" s="60">
        <v>32</v>
      </c>
      <c r="B12" s="67"/>
      <c r="C12" s="68"/>
      <c r="D12" s="16" t="s">
        <v>28</v>
      </c>
      <c r="E12" s="3">
        <v>126769</v>
      </c>
      <c r="F12" s="3">
        <v>131000</v>
      </c>
      <c r="G12" s="3">
        <v>131000</v>
      </c>
      <c r="H12" s="75">
        <v>134000</v>
      </c>
      <c r="I12" s="78"/>
      <c r="J12" s="65"/>
      <c r="K12" s="69"/>
      <c r="L12" s="69"/>
      <c r="M12" s="69"/>
    </row>
    <row r="13" spans="1:14" ht="38.25" hidden="1" customHeight="1" x14ac:dyDescent="0.25">
      <c r="A13" s="60">
        <v>37</v>
      </c>
      <c r="B13" s="52"/>
      <c r="C13" s="53"/>
      <c r="D13" s="16" t="s">
        <v>58</v>
      </c>
      <c r="E13" s="3">
        <v>664</v>
      </c>
      <c r="F13" s="3">
        <v>1000</v>
      </c>
      <c r="G13" s="3">
        <v>1000</v>
      </c>
      <c r="H13" s="4">
        <v>1000</v>
      </c>
      <c r="I13" s="77"/>
      <c r="J13" s="77"/>
      <c r="L13" s="69"/>
      <c r="M13" s="69"/>
      <c r="N13" s="69"/>
    </row>
    <row r="14" spans="1:14" s="65" customFormat="1" ht="25.5" hidden="1" x14ac:dyDescent="0.25">
      <c r="A14" s="137" t="s">
        <v>59</v>
      </c>
      <c r="B14" s="138"/>
      <c r="C14" s="139"/>
      <c r="D14" s="57" t="s">
        <v>60</v>
      </c>
      <c r="E14" s="64">
        <f t="shared" ref="E14" si="8">E15</f>
        <v>4389</v>
      </c>
      <c r="F14" s="64">
        <f>F15</f>
        <v>4850</v>
      </c>
      <c r="G14" s="64">
        <f t="shared" ref="G14:H14" si="9">G15</f>
        <v>4320</v>
      </c>
      <c r="H14" s="74">
        <f t="shared" si="9"/>
        <v>4320</v>
      </c>
      <c r="I14" s="78"/>
      <c r="J14" s="89"/>
      <c r="K14" s="73"/>
      <c r="L14" s="73"/>
      <c r="M14" s="73"/>
      <c r="N14" s="73"/>
    </row>
    <row r="15" spans="1:14" ht="15" hidden="1" customHeight="1" x14ac:dyDescent="0.25">
      <c r="A15" s="50">
        <v>3</v>
      </c>
      <c r="B15" s="51"/>
      <c r="C15" s="16"/>
      <c r="D15" s="16" t="s">
        <v>15</v>
      </c>
      <c r="E15" s="3">
        <f t="shared" ref="E15" si="10">E16</f>
        <v>4389</v>
      </c>
      <c r="F15" s="3">
        <f>F16</f>
        <v>4850</v>
      </c>
      <c r="G15" s="3">
        <f t="shared" ref="G15" si="11">G16</f>
        <v>4320</v>
      </c>
      <c r="H15" s="3">
        <f t="shared" ref="H15" si="12">H16</f>
        <v>4320</v>
      </c>
      <c r="I15" s="77"/>
      <c r="J15" s="77"/>
    </row>
    <row r="16" spans="1:14" hidden="1" x14ac:dyDescent="0.25">
      <c r="A16" s="60">
        <v>32</v>
      </c>
      <c r="B16" s="52"/>
      <c r="C16" s="53"/>
      <c r="D16" s="16" t="s">
        <v>28</v>
      </c>
      <c r="E16" s="3">
        <v>4389</v>
      </c>
      <c r="F16" s="3">
        <v>4850</v>
      </c>
      <c r="G16" s="3">
        <v>4320</v>
      </c>
      <c r="H16" s="75">
        <v>4320</v>
      </c>
      <c r="I16" s="78"/>
      <c r="J16" s="65"/>
      <c r="K16" s="69"/>
      <c r="L16" s="69"/>
    </row>
    <row r="17" spans="1:14" s="65" customFormat="1" ht="25.5" hidden="1" x14ac:dyDescent="0.25">
      <c r="A17" s="137" t="s">
        <v>61</v>
      </c>
      <c r="B17" s="138"/>
      <c r="C17" s="139"/>
      <c r="D17" s="57" t="s">
        <v>62</v>
      </c>
      <c r="E17" s="64">
        <f t="shared" ref="E17" si="13">E18</f>
        <v>119451</v>
      </c>
      <c r="F17" s="64">
        <f>F18</f>
        <v>120000</v>
      </c>
      <c r="G17" s="64">
        <f t="shared" ref="G17:H17" si="14">G18</f>
        <v>125000</v>
      </c>
      <c r="H17" s="74">
        <f t="shared" si="14"/>
        <v>130000</v>
      </c>
      <c r="I17" s="78"/>
      <c r="K17" s="73"/>
      <c r="L17" s="73"/>
      <c r="M17" s="73"/>
      <c r="N17" s="73"/>
    </row>
    <row r="18" spans="1:14" ht="15" hidden="1" customHeight="1" x14ac:dyDescent="0.25">
      <c r="A18" s="50">
        <v>3</v>
      </c>
      <c r="B18" s="51"/>
      <c r="C18" s="16"/>
      <c r="D18" s="16" t="s">
        <v>15</v>
      </c>
      <c r="E18" s="3">
        <f t="shared" ref="E18" si="15">E19+E20</f>
        <v>119451</v>
      </c>
      <c r="F18" s="3">
        <f>F19+F20</f>
        <v>120000</v>
      </c>
      <c r="G18" s="3">
        <f t="shared" ref="G18" si="16">G19+G20</f>
        <v>125000</v>
      </c>
      <c r="H18" s="3">
        <f t="shared" ref="H18" si="17">H19+H20</f>
        <v>130000</v>
      </c>
      <c r="I18" s="77"/>
      <c r="J18" s="77"/>
    </row>
    <row r="19" spans="1:14" hidden="1" x14ac:dyDescent="0.25">
      <c r="A19" s="60">
        <v>32</v>
      </c>
      <c r="B19" s="52"/>
      <c r="C19" s="53"/>
      <c r="D19" s="16" t="s">
        <v>28</v>
      </c>
      <c r="E19" s="3">
        <v>116792</v>
      </c>
      <c r="F19" s="3">
        <v>117450</v>
      </c>
      <c r="G19" s="3">
        <v>122450</v>
      </c>
      <c r="H19" s="75">
        <v>127450</v>
      </c>
      <c r="I19" s="78"/>
      <c r="J19" s="65"/>
      <c r="K19" s="69"/>
    </row>
    <row r="20" spans="1:14" ht="15" hidden="1" customHeight="1" x14ac:dyDescent="0.25">
      <c r="A20" s="60">
        <v>34</v>
      </c>
      <c r="B20" s="52"/>
      <c r="C20" s="53"/>
      <c r="D20" s="16" t="s">
        <v>63</v>
      </c>
      <c r="E20" s="3">
        <v>2659</v>
      </c>
      <c r="F20" s="3">
        <v>2550</v>
      </c>
      <c r="G20" s="3">
        <v>2550</v>
      </c>
      <c r="H20" s="4">
        <v>2550</v>
      </c>
      <c r="I20" s="77"/>
      <c r="J20" s="77"/>
    </row>
    <row r="21" spans="1:14" s="65" customFormat="1" ht="25.5" x14ac:dyDescent="0.25">
      <c r="A21" s="137" t="s">
        <v>64</v>
      </c>
      <c r="B21" s="138"/>
      <c r="C21" s="139"/>
      <c r="D21" s="57" t="s">
        <v>65</v>
      </c>
      <c r="E21" s="64">
        <f t="shared" ref="E21" si="18">E22</f>
        <v>85568</v>
      </c>
      <c r="F21" s="64">
        <f>F22</f>
        <v>82250</v>
      </c>
      <c r="G21" s="64">
        <f t="shared" ref="G21:H21" si="19">G22</f>
        <v>87000</v>
      </c>
      <c r="H21" s="74">
        <f t="shared" si="19"/>
        <v>87000</v>
      </c>
      <c r="I21" s="78"/>
      <c r="K21" s="73"/>
      <c r="L21" s="73"/>
      <c r="M21" s="73"/>
      <c r="N21" s="73"/>
    </row>
    <row r="22" spans="1:14" ht="15" hidden="1" customHeight="1" x14ac:dyDescent="0.25">
      <c r="A22" s="50">
        <v>3</v>
      </c>
      <c r="B22" s="61"/>
      <c r="C22" s="62"/>
      <c r="D22" s="16" t="s">
        <v>15</v>
      </c>
      <c r="E22" s="3">
        <f>E23+E24+E25</f>
        <v>85568</v>
      </c>
      <c r="F22" s="3">
        <f t="shared" ref="F22:H22" si="20">F23+F24+F25</f>
        <v>82250</v>
      </c>
      <c r="G22" s="3">
        <f t="shared" si="20"/>
        <v>87000</v>
      </c>
      <c r="H22" s="3">
        <f t="shared" si="20"/>
        <v>87000</v>
      </c>
      <c r="I22" s="77"/>
      <c r="J22" s="77"/>
    </row>
    <row r="23" spans="1:14" hidden="1" x14ac:dyDescent="0.25">
      <c r="A23" s="60">
        <v>32</v>
      </c>
      <c r="B23" s="61"/>
      <c r="C23" s="62"/>
      <c r="D23" s="16" t="s">
        <v>28</v>
      </c>
      <c r="E23" s="3">
        <v>53542</v>
      </c>
      <c r="F23" s="3">
        <v>64750</v>
      </c>
      <c r="G23" s="3">
        <v>68000</v>
      </c>
      <c r="H23" s="75">
        <v>68000</v>
      </c>
      <c r="I23" s="78"/>
      <c r="J23" s="65"/>
      <c r="K23" s="69"/>
      <c r="L23" s="69"/>
    </row>
    <row r="24" spans="1:14" ht="38.25" hidden="1" customHeight="1" x14ac:dyDescent="0.25">
      <c r="A24" s="60">
        <v>37</v>
      </c>
      <c r="B24" s="61"/>
      <c r="C24" s="62"/>
      <c r="D24" s="16" t="s">
        <v>58</v>
      </c>
      <c r="E24" s="3">
        <v>32026</v>
      </c>
      <c r="F24" s="3">
        <v>15500</v>
      </c>
      <c r="G24" s="3">
        <v>17000</v>
      </c>
      <c r="H24" s="4">
        <v>17000</v>
      </c>
      <c r="I24" s="77"/>
      <c r="J24" s="77"/>
    </row>
    <row r="25" spans="1:14" ht="38.25" customHeight="1" x14ac:dyDescent="0.25">
      <c r="A25" s="60">
        <v>38</v>
      </c>
      <c r="B25" s="61"/>
      <c r="C25" s="62"/>
      <c r="D25" s="16" t="s">
        <v>147</v>
      </c>
      <c r="E25" s="3">
        <v>0</v>
      </c>
      <c r="F25" s="3">
        <v>2000</v>
      </c>
      <c r="G25" s="3">
        <v>2000</v>
      </c>
      <c r="H25" s="4">
        <v>2000</v>
      </c>
      <c r="I25" s="77"/>
      <c r="J25" s="77"/>
    </row>
    <row r="26" spans="1:14" s="63" customFormat="1" ht="25.5" hidden="1" customHeight="1" x14ac:dyDescent="0.25">
      <c r="A26" s="134" t="s">
        <v>66</v>
      </c>
      <c r="B26" s="135"/>
      <c r="C26" s="136"/>
      <c r="D26" s="54" t="s">
        <v>67</v>
      </c>
      <c r="E26" s="59">
        <f t="shared" ref="E26:E27" si="21">E27</f>
        <v>2209042</v>
      </c>
      <c r="F26" s="59">
        <f>F27</f>
        <v>2260000</v>
      </c>
      <c r="G26" s="59">
        <f t="shared" ref="G26:G27" si="22">G27</f>
        <v>2300000</v>
      </c>
      <c r="H26" s="59">
        <f t="shared" ref="H26:H27" si="23">H27</f>
        <v>2400000</v>
      </c>
      <c r="I26" s="77"/>
      <c r="J26" s="77"/>
    </row>
    <row r="27" spans="1:14" ht="25.5" x14ac:dyDescent="0.25">
      <c r="A27" s="137" t="s">
        <v>64</v>
      </c>
      <c r="B27" s="138"/>
      <c r="C27" s="139"/>
      <c r="D27" s="57" t="s">
        <v>65</v>
      </c>
      <c r="E27" s="3">
        <f t="shared" si="21"/>
        <v>2209042</v>
      </c>
      <c r="F27" s="3">
        <f>F28</f>
        <v>2260000</v>
      </c>
      <c r="G27" s="3">
        <f t="shared" si="22"/>
        <v>2300000</v>
      </c>
      <c r="H27" s="76">
        <f t="shared" si="23"/>
        <v>2400000</v>
      </c>
      <c r="I27" s="78"/>
      <c r="J27" s="65"/>
      <c r="K27" s="69"/>
      <c r="L27" s="69"/>
      <c r="M27" s="69"/>
      <c r="N27" s="69"/>
    </row>
    <row r="28" spans="1:14" ht="15" hidden="1" customHeight="1" x14ac:dyDescent="0.25">
      <c r="A28" s="50">
        <v>3</v>
      </c>
      <c r="B28" s="61"/>
      <c r="C28" s="62"/>
      <c r="D28" s="16" t="s">
        <v>15</v>
      </c>
      <c r="E28" s="3">
        <f t="shared" ref="E28" si="24">E29+E30+E31</f>
        <v>2209042</v>
      </c>
      <c r="F28" s="3">
        <f>F29+F30+F31</f>
        <v>2260000</v>
      </c>
      <c r="G28" s="3">
        <f t="shared" ref="G28" si="25">G29+G30+G31</f>
        <v>2300000</v>
      </c>
      <c r="H28" s="3">
        <f t="shared" ref="H28" si="26">H29+H30+H31</f>
        <v>2400000</v>
      </c>
      <c r="I28" s="77"/>
      <c r="J28" s="77"/>
    </row>
    <row r="29" spans="1:14" ht="15" hidden="1" customHeight="1" x14ac:dyDescent="0.25">
      <c r="A29" s="60">
        <v>31</v>
      </c>
      <c r="B29" s="61"/>
      <c r="C29" s="62"/>
      <c r="D29" s="16" t="s">
        <v>16</v>
      </c>
      <c r="E29" s="3">
        <v>2130799</v>
      </c>
      <c r="F29" s="3">
        <v>2181500</v>
      </c>
      <c r="G29" s="3">
        <v>2220500</v>
      </c>
      <c r="H29" s="4">
        <v>2314500</v>
      </c>
      <c r="I29" s="77"/>
      <c r="J29" s="77"/>
      <c r="K29" s="69"/>
      <c r="L29" s="69"/>
      <c r="M29" s="69"/>
    </row>
    <row r="30" spans="1:14" hidden="1" x14ac:dyDescent="0.25">
      <c r="A30" s="60">
        <v>32</v>
      </c>
      <c r="B30" s="61"/>
      <c r="C30" s="62"/>
      <c r="D30" s="16" t="s">
        <v>28</v>
      </c>
      <c r="E30" s="3">
        <v>75663</v>
      </c>
      <c r="F30" s="3">
        <v>76500</v>
      </c>
      <c r="G30" s="3">
        <v>77500</v>
      </c>
      <c r="H30" s="75">
        <v>83500</v>
      </c>
      <c r="I30" s="78"/>
      <c r="J30" s="65"/>
      <c r="K30" s="69"/>
      <c r="L30" s="69"/>
    </row>
    <row r="31" spans="1:14" ht="15" hidden="1" customHeight="1" x14ac:dyDescent="0.25">
      <c r="A31" s="60">
        <v>34</v>
      </c>
      <c r="B31" s="61"/>
      <c r="C31" s="62"/>
      <c r="D31" s="16" t="s">
        <v>63</v>
      </c>
      <c r="E31" s="3">
        <v>2580</v>
      </c>
      <c r="F31" s="3">
        <v>2000</v>
      </c>
      <c r="G31" s="3">
        <v>2000</v>
      </c>
      <c r="H31" s="4">
        <v>2000</v>
      </c>
      <c r="I31" s="77"/>
      <c r="J31" s="77"/>
    </row>
    <row r="32" spans="1:14" s="63" customFormat="1" ht="25.5" hidden="1" customHeight="1" x14ac:dyDescent="0.25">
      <c r="A32" s="134" t="s">
        <v>68</v>
      </c>
      <c r="B32" s="135"/>
      <c r="C32" s="136"/>
      <c r="D32" s="54" t="s">
        <v>69</v>
      </c>
      <c r="E32" s="59">
        <f>E33+E39+E44+E48</f>
        <v>50483</v>
      </c>
      <c r="F32" s="59">
        <f t="shared" ref="F32:H32" si="27">F33+F39+F44+F48</f>
        <v>54100</v>
      </c>
      <c r="G32" s="59">
        <f t="shared" si="27"/>
        <v>52700</v>
      </c>
      <c r="H32" s="59">
        <f t="shared" si="27"/>
        <v>53700</v>
      </c>
      <c r="I32" s="77"/>
      <c r="J32" s="77"/>
    </row>
    <row r="33" spans="1:14" s="65" customFormat="1" ht="25.5" hidden="1" x14ac:dyDescent="0.25">
      <c r="A33" s="137" t="s">
        <v>56</v>
      </c>
      <c r="B33" s="138"/>
      <c r="C33" s="139"/>
      <c r="D33" s="57" t="s">
        <v>57</v>
      </c>
      <c r="E33" s="64">
        <f t="shared" ref="E33" si="28">E34+E36</f>
        <v>9291</v>
      </c>
      <c r="F33" s="64">
        <f>F34+F36</f>
        <v>15000</v>
      </c>
      <c r="G33" s="64">
        <f t="shared" ref="G33:H33" si="29">G34+G36</f>
        <v>16000</v>
      </c>
      <c r="H33" s="74">
        <f t="shared" si="29"/>
        <v>17000</v>
      </c>
      <c r="I33" s="78"/>
      <c r="K33" s="73"/>
      <c r="L33" s="73"/>
      <c r="M33" s="73"/>
      <c r="N33" s="73"/>
    </row>
    <row r="34" spans="1:14" hidden="1" x14ac:dyDescent="0.25">
      <c r="A34" s="50">
        <v>3</v>
      </c>
      <c r="B34" s="61"/>
      <c r="C34" s="62"/>
      <c r="D34" s="16" t="s">
        <v>15</v>
      </c>
      <c r="E34" s="3">
        <f t="shared" ref="E34" si="30">E35</f>
        <v>398</v>
      </c>
      <c r="F34" s="3">
        <f>F35</f>
        <v>1000</v>
      </c>
      <c r="G34" s="3">
        <f t="shared" ref="G34:H34" si="31">G35</f>
        <v>1000</v>
      </c>
      <c r="H34" s="3">
        <f t="shared" si="31"/>
        <v>1000</v>
      </c>
    </row>
    <row r="35" spans="1:14" hidden="1" x14ac:dyDescent="0.25">
      <c r="A35" s="60">
        <v>32</v>
      </c>
      <c r="B35" s="61"/>
      <c r="C35" s="62"/>
      <c r="D35" s="16" t="s">
        <v>28</v>
      </c>
      <c r="E35" s="3">
        <v>398</v>
      </c>
      <c r="F35" s="3">
        <v>1000</v>
      </c>
      <c r="G35" s="3">
        <v>1000</v>
      </c>
      <c r="H35" s="75">
        <v>1000</v>
      </c>
      <c r="I35" s="79"/>
      <c r="J35" s="69"/>
      <c r="K35" s="69"/>
      <c r="L35" s="69"/>
    </row>
    <row r="36" spans="1:14" ht="25.5" hidden="1" x14ac:dyDescent="0.25">
      <c r="A36" s="50">
        <v>4</v>
      </c>
      <c r="B36" s="61"/>
      <c r="C36" s="62"/>
      <c r="D36" s="16" t="s">
        <v>17</v>
      </c>
      <c r="E36" s="3">
        <f t="shared" ref="E36" si="32">E37+E38</f>
        <v>8893</v>
      </c>
      <c r="F36" s="3">
        <f>F37+F38</f>
        <v>14000</v>
      </c>
      <c r="G36" s="3">
        <f t="shared" ref="G36:H36" si="33">G37+G38</f>
        <v>15000</v>
      </c>
      <c r="H36" s="3">
        <f t="shared" si="33"/>
        <v>16000</v>
      </c>
      <c r="K36" s="69"/>
      <c r="L36" s="69"/>
    </row>
    <row r="37" spans="1:14" ht="25.5" hidden="1" x14ac:dyDescent="0.25">
      <c r="A37" s="60">
        <v>42</v>
      </c>
      <c r="B37" s="61"/>
      <c r="C37" s="62"/>
      <c r="D37" s="16" t="s">
        <v>35</v>
      </c>
      <c r="E37" s="3">
        <v>8893</v>
      </c>
      <c r="F37" s="3">
        <v>14000</v>
      </c>
      <c r="G37" s="3">
        <v>15000</v>
      </c>
      <c r="H37" s="4">
        <v>16000</v>
      </c>
      <c r="L37" s="69"/>
      <c r="M37" s="69"/>
      <c r="N37" s="69"/>
    </row>
    <row r="38" spans="1:14" ht="25.5" hidden="1" x14ac:dyDescent="0.25">
      <c r="A38" s="60">
        <v>45</v>
      </c>
      <c r="B38" s="61"/>
      <c r="C38" s="62"/>
      <c r="D38" s="16" t="s">
        <v>70</v>
      </c>
      <c r="E38" s="3">
        <v>0</v>
      </c>
      <c r="F38" s="3">
        <v>0</v>
      </c>
      <c r="G38" s="3">
        <v>0</v>
      </c>
      <c r="H38" s="4">
        <v>0</v>
      </c>
    </row>
    <row r="39" spans="1:14" s="65" customFormat="1" ht="25.5" hidden="1" x14ac:dyDescent="0.25">
      <c r="A39" s="137" t="s">
        <v>59</v>
      </c>
      <c r="B39" s="138"/>
      <c r="C39" s="139"/>
      <c r="D39" s="57" t="s">
        <v>60</v>
      </c>
      <c r="E39" s="64">
        <f t="shared" ref="E39" si="34">E40+E42</f>
        <v>3374</v>
      </c>
      <c r="F39" s="64">
        <f>F40+F42</f>
        <v>3400</v>
      </c>
      <c r="G39" s="64">
        <f t="shared" ref="G39:H39" si="35">G40+G42</f>
        <v>1000</v>
      </c>
      <c r="H39" s="64">
        <f t="shared" si="35"/>
        <v>1000</v>
      </c>
      <c r="K39" s="73"/>
      <c r="L39" s="73"/>
      <c r="M39" s="73"/>
      <c r="N39" s="73"/>
    </row>
    <row r="40" spans="1:14" hidden="1" x14ac:dyDescent="0.25">
      <c r="A40" s="50">
        <v>3</v>
      </c>
      <c r="B40" s="61"/>
      <c r="C40" s="62"/>
      <c r="D40" s="16" t="s">
        <v>15</v>
      </c>
      <c r="E40" s="3">
        <f t="shared" ref="E40" si="36">E41</f>
        <v>3374</v>
      </c>
      <c r="F40" s="3">
        <f>F41</f>
        <v>3400</v>
      </c>
      <c r="G40" s="3">
        <f t="shared" ref="G40:H40" si="37">G41</f>
        <v>1000</v>
      </c>
      <c r="H40" s="3">
        <f t="shared" si="37"/>
        <v>1000</v>
      </c>
    </row>
    <row r="41" spans="1:14" hidden="1" x14ac:dyDescent="0.25">
      <c r="A41" s="60">
        <v>32</v>
      </c>
      <c r="B41" s="61"/>
      <c r="C41" s="62"/>
      <c r="D41" s="16" t="s">
        <v>28</v>
      </c>
      <c r="E41" s="3">
        <v>3374</v>
      </c>
      <c r="F41" s="3">
        <v>3400</v>
      </c>
      <c r="G41" s="3">
        <v>1000</v>
      </c>
      <c r="H41" s="4">
        <v>1000</v>
      </c>
      <c r="J41" s="69"/>
    </row>
    <row r="42" spans="1:14" ht="25.5" hidden="1" x14ac:dyDescent="0.25">
      <c r="A42" s="50">
        <v>4</v>
      </c>
      <c r="B42" s="61"/>
      <c r="C42" s="62"/>
      <c r="D42" s="16" t="s">
        <v>17</v>
      </c>
      <c r="E42" s="3">
        <f t="shared" ref="E42" si="38">E43</f>
        <v>0</v>
      </c>
      <c r="F42" s="3">
        <f>F43</f>
        <v>0</v>
      </c>
      <c r="G42" s="3">
        <f t="shared" ref="G42:H42" si="39">G43</f>
        <v>0</v>
      </c>
      <c r="H42" s="3">
        <f t="shared" si="39"/>
        <v>0</v>
      </c>
    </row>
    <row r="43" spans="1:14" ht="25.5" hidden="1" x14ac:dyDescent="0.25">
      <c r="A43" s="60">
        <v>42</v>
      </c>
      <c r="B43" s="61"/>
      <c r="C43" s="62"/>
      <c r="D43" s="16" t="s">
        <v>35</v>
      </c>
      <c r="E43" s="3">
        <v>0</v>
      </c>
      <c r="F43" s="3">
        <v>0</v>
      </c>
      <c r="G43" s="3">
        <v>0</v>
      </c>
      <c r="H43" s="4">
        <v>0</v>
      </c>
    </row>
    <row r="44" spans="1:14" ht="25.5" x14ac:dyDescent="0.25">
      <c r="A44" s="137" t="s">
        <v>71</v>
      </c>
      <c r="B44" s="138"/>
      <c r="C44" s="139"/>
      <c r="D44" s="57" t="s">
        <v>65</v>
      </c>
      <c r="E44" s="3">
        <f t="shared" ref="E44" si="40">E45</f>
        <v>35702</v>
      </c>
      <c r="F44" s="3">
        <f>F45</f>
        <v>35700</v>
      </c>
      <c r="G44" s="3">
        <f t="shared" ref="G44:H44" si="41">G45</f>
        <v>35700</v>
      </c>
      <c r="H44" s="3">
        <f t="shared" si="41"/>
        <v>35700</v>
      </c>
      <c r="K44" s="69"/>
      <c r="L44" s="69"/>
    </row>
    <row r="45" spans="1:14" ht="25.5" hidden="1" x14ac:dyDescent="0.25">
      <c r="A45" s="50">
        <v>4</v>
      </c>
      <c r="B45" s="61"/>
      <c r="C45" s="62"/>
      <c r="D45" s="16" t="s">
        <v>17</v>
      </c>
      <c r="E45" s="3">
        <f t="shared" ref="E45" si="42">E46+E47</f>
        <v>35702</v>
      </c>
      <c r="F45" s="3">
        <f>F46+F47</f>
        <v>35700</v>
      </c>
      <c r="G45" s="3">
        <f t="shared" ref="G45:H45" si="43">G46+G47</f>
        <v>35700</v>
      </c>
      <c r="H45" s="3">
        <f t="shared" si="43"/>
        <v>35700</v>
      </c>
    </row>
    <row r="46" spans="1:14" ht="36" hidden="1" customHeight="1" x14ac:dyDescent="0.25">
      <c r="A46" s="60">
        <v>41</v>
      </c>
      <c r="B46" s="61"/>
      <c r="C46" s="62"/>
      <c r="D46" s="16" t="s">
        <v>18</v>
      </c>
      <c r="E46" s="3">
        <v>0</v>
      </c>
      <c r="F46" s="3">
        <v>0</v>
      </c>
      <c r="G46" s="3">
        <v>0</v>
      </c>
      <c r="H46" s="4">
        <v>0</v>
      </c>
    </row>
    <row r="47" spans="1:14" ht="25.5" hidden="1" x14ac:dyDescent="0.25">
      <c r="A47" s="60">
        <v>42</v>
      </c>
      <c r="B47" s="61"/>
      <c r="C47" s="62"/>
      <c r="D47" s="16" t="s">
        <v>35</v>
      </c>
      <c r="E47" s="3">
        <v>35702</v>
      </c>
      <c r="F47" s="3">
        <v>35700</v>
      </c>
      <c r="G47" s="3">
        <v>35700</v>
      </c>
      <c r="H47" s="4">
        <v>35700</v>
      </c>
    </row>
    <row r="48" spans="1:14" ht="25.5" hidden="1" x14ac:dyDescent="0.25">
      <c r="A48" s="137" t="s">
        <v>149</v>
      </c>
      <c r="B48" s="138"/>
      <c r="C48" s="139"/>
      <c r="D48" s="57" t="s">
        <v>150</v>
      </c>
      <c r="E48" s="3">
        <f>E49</f>
        <v>2116</v>
      </c>
      <c r="F48" s="3">
        <f t="shared" ref="F48:H48" si="44">F49</f>
        <v>0</v>
      </c>
      <c r="G48" s="3">
        <f t="shared" si="44"/>
        <v>0</v>
      </c>
      <c r="H48" s="3">
        <f t="shared" si="44"/>
        <v>0</v>
      </c>
    </row>
    <row r="49" spans="1:13" ht="25.5" hidden="1" x14ac:dyDescent="0.25">
      <c r="A49" s="50">
        <v>4</v>
      </c>
      <c r="B49" s="61"/>
      <c r="C49" s="62"/>
      <c r="D49" s="16" t="s">
        <v>17</v>
      </c>
      <c r="E49" s="3">
        <f>E50</f>
        <v>2116</v>
      </c>
      <c r="F49" s="3">
        <f t="shared" ref="F49:H49" si="45">F50</f>
        <v>0</v>
      </c>
      <c r="G49" s="3">
        <f t="shared" si="45"/>
        <v>0</v>
      </c>
      <c r="H49" s="3">
        <f t="shared" si="45"/>
        <v>0</v>
      </c>
    </row>
    <row r="50" spans="1:13" s="63" customFormat="1" ht="25.5" hidden="1" x14ac:dyDescent="0.25">
      <c r="A50" s="60">
        <v>42</v>
      </c>
      <c r="B50" s="61"/>
      <c r="C50" s="62"/>
      <c r="D50" s="16" t="s">
        <v>18</v>
      </c>
      <c r="E50" s="3">
        <v>2116</v>
      </c>
      <c r="F50" s="3">
        <v>0</v>
      </c>
      <c r="G50" s="3">
        <v>0</v>
      </c>
      <c r="H50" s="4">
        <v>0</v>
      </c>
    </row>
    <row r="51" spans="1:13" ht="25.5" hidden="1" x14ac:dyDescent="0.25">
      <c r="A51" s="134" t="s">
        <v>72</v>
      </c>
      <c r="B51" s="135"/>
      <c r="C51" s="136"/>
      <c r="D51" s="54" t="s">
        <v>73</v>
      </c>
      <c r="E51" s="59">
        <f>E52+E70+E85+E116+E132+E137+E155+E111+E123+E146+E164</f>
        <v>721394</v>
      </c>
      <c r="F51" s="59">
        <f t="shared" ref="F51:H51" si="46">F52+F70+F85+F116+F132+F137+F155+F111+F123+F146+F164</f>
        <v>762450</v>
      </c>
      <c r="G51" s="59">
        <f t="shared" si="46"/>
        <v>763730</v>
      </c>
      <c r="H51" s="59">
        <f t="shared" si="46"/>
        <v>770730</v>
      </c>
    </row>
    <row r="52" spans="1:13" ht="25.5" hidden="1" x14ac:dyDescent="0.25">
      <c r="A52" s="134" t="s">
        <v>74</v>
      </c>
      <c r="B52" s="135"/>
      <c r="C52" s="136"/>
      <c r="D52" s="54" t="s">
        <v>75</v>
      </c>
      <c r="E52" s="59">
        <f t="shared" ref="E52" si="47">E53+E57+E60+E64</f>
        <v>19100</v>
      </c>
      <c r="F52" s="59">
        <f>F53+F57+F60+F64</f>
        <v>18220</v>
      </c>
      <c r="G52" s="59">
        <f t="shared" ref="G52" si="48">G53+G57+G60+G64</f>
        <v>17600</v>
      </c>
      <c r="H52" s="59">
        <f>H53+H57+H60+H64</f>
        <v>18600</v>
      </c>
    </row>
    <row r="53" spans="1:13" ht="25.5" hidden="1" x14ac:dyDescent="0.25">
      <c r="A53" s="137" t="s">
        <v>56</v>
      </c>
      <c r="B53" s="138"/>
      <c r="C53" s="139"/>
      <c r="D53" s="57" t="s">
        <v>57</v>
      </c>
      <c r="E53" s="3">
        <f t="shared" ref="E53" si="49">E54</f>
        <v>5574</v>
      </c>
      <c r="F53" s="3">
        <f>F54</f>
        <v>6000</v>
      </c>
      <c r="G53" s="3">
        <f>G54</f>
        <v>7000</v>
      </c>
      <c r="H53" s="3">
        <f>H54</f>
        <v>8000</v>
      </c>
    </row>
    <row r="54" spans="1:13" hidden="1" x14ac:dyDescent="0.25">
      <c r="A54" s="140">
        <v>3</v>
      </c>
      <c r="B54" s="141"/>
      <c r="C54" s="142"/>
      <c r="D54" s="16" t="s">
        <v>15</v>
      </c>
      <c r="E54" s="3">
        <f t="shared" ref="E54" si="50">E55+E56</f>
        <v>5574</v>
      </c>
      <c r="F54" s="3">
        <f>F55+F56</f>
        <v>6000</v>
      </c>
      <c r="G54" s="3">
        <f>G55+G56</f>
        <v>7000</v>
      </c>
      <c r="H54" s="3">
        <f>H55+H56</f>
        <v>8000</v>
      </c>
      <c r="K54" s="69"/>
      <c r="L54" s="69"/>
      <c r="M54" s="69"/>
    </row>
    <row r="55" spans="1:13" hidden="1" x14ac:dyDescent="0.25">
      <c r="A55" s="60">
        <v>31</v>
      </c>
      <c r="B55" s="51"/>
      <c r="C55" s="16"/>
      <c r="D55" s="16" t="s">
        <v>16</v>
      </c>
      <c r="E55" s="3">
        <v>1726</v>
      </c>
      <c r="F55" s="3">
        <v>1900</v>
      </c>
      <c r="G55" s="3">
        <v>2900</v>
      </c>
      <c r="H55" s="4">
        <v>3500</v>
      </c>
    </row>
    <row r="56" spans="1:13" hidden="1" x14ac:dyDescent="0.25">
      <c r="A56" s="60">
        <v>32</v>
      </c>
      <c r="B56" s="67"/>
      <c r="C56" s="68"/>
      <c r="D56" s="16" t="s">
        <v>28</v>
      </c>
      <c r="E56" s="3">
        <v>3848</v>
      </c>
      <c r="F56" s="3">
        <v>4100</v>
      </c>
      <c r="G56" s="3">
        <v>4100</v>
      </c>
      <c r="H56" s="4">
        <v>4500</v>
      </c>
    </row>
    <row r="57" spans="1:13" ht="25.5" hidden="1" x14ac:dyDescent="0.25">
      <c r="A57" s="137" t="s">
        <v>59</v>
      </c>
      <c r="B57" s="138"/>
      <c r="C57" s="139"/>
      <c r="D57" s="57" t="s">
        <v>60</v>
      </c>
      <c r="E57" s="3">
        <f t="shared" ref="E57:E58" si="51">E58</f>
        <v>929</v>
      </c>
      <c r="F57" s="3">
        <f>F58</f>
        <v>1000</v>
      </c>
      <c r="G57" s="3">
        <f t="shared" ref="G57:H58" si="52">G58</f>
        <v>0</v>
      </c>
      <c r="H57" s="3">
        <f t="shared" si="52"/>
        <v>0</v>
      </c>
      <c r="K57" s="69"/>
      <c r="L57" s="69"/>
      <c r="M57" s="69"/>
    </row>
    <row r="58" spans="1:13" hidden="1" x14ac:dyDescent="0.25">
      <c r="A58" s="55">
        <v>3</v>
      </c>
      <c r="B58" s="56"/>
      <c r="C58" s="57"/>
      <c r="D58" s="16" t="s">
        <v>15</v>
      </c>
      <c r="E58" s="3">
        <f t="shared" si="51"/>
        <v>929</v>
      </c>
      <c r="F58" s="3">
        <f>F59</f>
        <v>1000</v>
      </c>
      <c r="G58" s="3">
        <f t="shared" si="52"/>
        <v>0</v>
      </c>
      <c r="H58" s="3">
        <f t="shared" si="52"/>
        <v>0</v>
      </c>
    </row>
    <row r="59" spans="1:13" hidden="1" x14ac:dyDescent="0.25">
      <c r="A59" s="60">
        <v>32</v>
      </c>
      <c r="B59" s="52"/>
      <c r="C59" s="53"/>
      <c r="D59" s="16" t="s">
        <v>28</v>
      </c>
      <c r="E59" s="3">
        <v>929</v>
      </c>
      <c r="F59" s="3">
        <v>1000</v>
      </c>
      <c r="G59" s="3">
        <v>0</v>
      </c>
      <c r="H59" s="4">
        <v>0</v>
      </c>
    </row>
    <row r="60" spans="1:13" ht="25.5" x14ac:dyDescent="0.25">
      <c r="A60" s="137" t="s">
        <v>64</v>
      </c>
      <c r="B60" s="138"/>
      <c r="C60" s="139"/>
      <c r="D60" s="57" t="s">
        <v>65</v>
      </c>
      <c r="E60" s="3">
        <f t="shared" ref="E60" si="53">E61</f>
        <v>7432</v>
      </c>
      <c r="F60" s="3">
        <f>F61</f>
        <v>5820</v>
      </c>
      <c r="G60" s="3">
        <f t="shared" ref="G60:H60" si="54">G61</f>
        <v>6000</v>
      </c>
      <c r="H60" s="3">
        <f t="shared" si="54"/>
        <v>6000</v>
      </c>
    </row>
    <row r="61" spans="1:13" hidden="1" x14ac:dyDescent="0.25">
      <c r="A61" s="140">
        <v>3</v>
      </c>
      <c r="B61" s="141"/>
      <c r="C61" s="142"/>
      <c r="D61" s="16" t="s">
        <v>15</v>
      </c>
      <c r="E61" s="3">
        <f t="shared" ref="E61" si="55">E62+E63</f>
        <v>7432</v>
      </c>
      <c r="F61" s="3">
        <f>F62+F63</f>
        <v>5820</v>
      </c>
      <c r="G61" s="3">
        <f t="shared" ref="G61:H61" si="56">G62+G63</f>
        <v>6000</v>
      </c>
      <c r="H61" s="3">
        <f t="shared" si="56"/>
        <v>6000</v>
      </c>
    </row>
    <row r="62" spans="1:13" ht="15" hidden="1" customHeight="1" x14ac:dyDescent="0.25">
      <c r="A62" s="60">
        <v>32</v>
      </c>
      <c r="B62" s="51"/>
      <c r="C62" s="16"/>
      <c r="D62" s="16" t="s">
        <v>28</v>
      </c>
      <c r="E62" s="3">
        <v>6901</v>
      </c>
      <c r="F62" s="3">
        <v>5320</v>
      </c>
      <c r="G62" s="3">
        <v>5500</v>
      </c>
      <c r="H62" s="4">
        <v>5500</v>
      </c>
      <c r="J62" s="88"/>
      <c r="K62" s="88"/>
    </row>
    <row r="63" spans="1:13" ht="25.5" hidden="1" x14ac:dyDescent="0.25">
      <c r="A63" s="60">
        <v>36</v>
      </c>
      <c r="B63" s="51"/>
      <c r="C63" s="16"/>
      <c r="D63" s="16" t="s">
        <v>76</v>
      </c>
      <c r="E63" s="3">
        <v>531</v>
      </c>
      <c r="F63" s="3">
        <v>500</v>
      </c>
      <c r="G63" s="3">
        <v>500</v>
      </c>
      <c r="H63" s="4">
        <v>500</v>
      </c>
      <c r="L63" s="69"/>
      <c r="M63" s="69"/>
    </row>
    <row r="64" spans="1:13" ht="15" hidden="1" customHeight="1" x14ac:dyDescent="0.25">
      <c r="A64" s="137" t="s">
        <v>77</v>
      </c>
      <c r="B64" s="138"/>
      <c r="C64" s="139"/>
      <c r="D64" s="16" t="s">
        <v>78</v>
      </c>
      <c r="E64" s="3">
        <f t="shared" ref="E64" si="57">E65+E68</f>
        <v>5165</v>
      </c>
      <c r="F64" s="3">
        <f>F65+F68</f>
        <v>5400</v>
      </c>
      <c r="G64" s="3">
        <f t="shared" ref="G64:H64" si="58">G65+G68</f>
        <v>4600</v>
      </c>
      <c r="H64" s="3">
        <f t="shared" si="58"/>
        <v>4600</v>
      </c>
      <c r="J64" s="88"/>
      <c r="K64" s="88"/>
    </row>
    <row r="65" spans="1:11" ht="25.5" hidden="1" customHeight="1" x14ac:dyDescent="0.25">
      <c r="A65" s="50">
        <v>3</v>
      </c>
      <c r="B65" s="51"/>
      <c r="C65" s="16"/>
      <c r="D65" s="16" t="s">
        <v>15</v>
      </c>
      <c r="E65" s="3">
        <f t="shared" ref="E65" si="59">E66+E67</f>
        <v>5165</v>
      </c>
      <c r="F65" s="3">
        <f>F66+F67</f>
        <v>5400</v>
      </c>
      <c r="G65" s="3">
        <f t="shared" ref="G65:H65" si="60">G66+G67</f>
        <v>4600</v>
      </c>
      <c r="H65" s="3">
        <f t="shared" si="60"/>
        <v>4600</v>
      </c>
      <c r="J65" s="88"/>
      <c r="K65" s="88"/>
    </row>
    <row r="66" spans="1:11" ht="25.5" hidden="1" customHeight="1" x14ac:dyDescent="0.25">
      <c r="A66" s="60">
        <v>31</v>
      </c>
      <c r="B66" s="51"/>
      <c r="C66" s="16"/>
      <c r="D66" s="16" t="s">
        <v>16</v>
      </c>
      <c r="E66" s="3">
        <v>332</v>
      </c>
      <c r="F66" s="3">
        <v>350</v>
      </c>
      <c r="G66" s="3">
        <v>350</v>
      </c>
      <c r="H66" s="4">
        <v>350</v>
      </c>
      <c r="J66" s="88"/>
      <c r="K66" s="88"/>
    </row>
    <row r="67" spans="1:11" s="63" customFormat="1" ht="25.5" hidden="1" customHeight="1" x14ac:dyDescent="0.25">
      <c r="A67" s="60">
        <v>32</v>
      </c>
      <c r="B67" s="51"/>
      <c r="C67" s="16"/>
      <c r="D67" s="16" t="s">
        <v>28</v>
      </c>
      <c r="E67" s="3">
        <v>4833</v>
      </c>
      <c r="F67" s="3">
        <v>5050</v>
      </c>
      <c r="G67" s="3">
        <v>4250</v>
      </c>
      <c r="H67" s="4">
        <v>4250</v>
      </c>
      <c r="J67" s="88"/>
      <c r="K67" s="88"/>
    </row>
    <row r="68" spans="1:11" ht="25.5" hidden="1" x14ac:dyDescent="0.25">
      <c r="A68" s="50">
        <v>4</v>
      </c>
      <c r="B68" s="51"/>
      <c r="C68" s="16"/>
      <c r="D68" s="16" t="s">
        <v>17</v>
      </c>
      <c r="E68" s="3">
        <f t="shared" ref="E68" si="61">E69</f>
        <v>0</v>
      </c>
      <c r="F68" s="3">
        <f>F69</f>
        <v>0</v>
      </c>
      <c r="G68" s="3">
        <f t="shared" ref="G68:H68" si="62">G69</f>
        <v>0</v>
      </c>
      <c r="H68" s="3">
        <f t="shared" si="62"/>
        <v>0</v>
      </c>
    </row>
    <row r="69" spans="1:11" ht="25.5" hidden="1" x14ac:dyDescent="0.25">
      <c r="A69" s="60">
        <v>42</v>
      </c>
      <c r="B69" s="51"/>
      <c r="C69" s="16"/>
      <c r="D69" s="16" t="s">
        <v>35</v>
      </c>
      <c r="E69" s="3">
        <v>0</v>
      </c>
      <c r="F69" s="3">
        <v>0</v>
      </c>
      <c r="G69" s="3">
        <v>0</v>
      </c>
      <c r="H69" s="4">
        <v>0</v>
      </c>
    </row>
    <row r="70" spans="1:11" ht="25.5" hidden="1" x14ac:dyDescent="0.25">
      <c r="A70" s="134" t="s">
        <v>79</v>
      </c>
      <c r="B70" s="135"/>
      <c r="C70" s="136"/>
      <c r="D70" s="54" t="s">
        <v>80</v>
      </c>
      <c r="E70" s="59">
        <f>E71+E75+E82</f>
        <v>478802</v>
      </c>
      <c r="F70" s="59">
        <f>F71+F75+F82</f>
        <v>441165</v>
      </c>
      <c r="G70" s="59">
        <f t="shared" ref="G70:H70" si="63">G71+G75+G82</f>
        <v>438600</v>
      </c>
      <c r="H70" s="59">
        <f t="shared" si="63"/>
        <v>443600</v>
      </c>
    </row>
    <row r="71" spans="1:11" ht="25.5" hidden="1" x14ac:dyDescent="0.25">
      <c r="A71" s="137" t="s">
        <v>56</v>
      </c>
      <c r="B71" s="138"/>
      <c r="C71" s="139"/>
      <c r="D71" s="57" t="s">
        <v>57</v>
      </c>
      <c r="E71" s="3">
        <f t="shared" ref="E71" si="64">E72</f>
        <v>181313</v>
      </c>
      <c r="F71" s="3">
        <f>F72</f>
        <v>174000</v>
      </c>
      <c r="G71" s="3">
        <f t="shared" ref="G71:H71" si="65">G72</f>
        <v>190000</v>
      </c>
      <c r="H71" s="3">
        <f t="shared" si="65"/>
        <v>195000</v>
      </c>
    </row>
    <row r="72" spans="1:11" hidden="1" x14ac:dyDescent="0.25">
      <c r="A72" s="50">
        <v>3</v>
      </c>
      <c r="B72" s="51"/>
      <c r="C72" s="16"/>
      <c r="D72" s="16" t="s">
        <v>15</v>
      </c>
      <c r="E72" s="3">
        <f t="shared" ref="E72" si="66">E73+E74</f>
        <v>181313</v>
      </c>
      <c r="F72" s="3">
        <f>F73+F74</f>
        <v>174000</v>
      </c>
      <c r="G72" s="3">
        <f t="shared" ref="G72:H72" si="67">G73+G74</f>
        <v>190000</v>
      </c>
      <c r="H72" s="3">
        <f t="shared" si="67"/>
        <v>195000</v>
      </c>
    </row>
    <row r="73" spans="1:11" hidden="1" x14ac:dyDescent="0.25">
      <c r="A73" s="60">
        <v>31</v>
      </c>
      <c r="B73" s="51"/>
      <c r="C73" s="16"/>
      <c r="D73" s="16" t="s">
        <v>16</v>
      </c>
      <c r="E73" s="3">
        <v>147295</v>
      </c>
      <c r="F73" s="3">
        <v>148000</v>
      </c>
      <c r="G73" s="3">
        <v>162000</v>
      </c>
      <c r="H73" s="4">
        <v>166500</v>
      </c>
    </row>
    <row r="74" spans="1:11" hidden="1" x14ac:dyDescent="0.25">
      <c r="A74" s="60">
        <v>32</v>
      </c>
      <c r="B74" s="51"/>
      <c r="C74" s="16"/>
      <c r="D74" s="16" t="s">
        <v>28</v>
      </c>
      <c r="E74" s="3">
        <v>34018</v>
      </c>
      <c r="F74" s="3">
        <v>26000</v>
      </c>
      <c r="G74" s="3">
        <v>28000</v>
      </c>
      <c r="H74" s="4">
        <v>28500</v>
      </c>
    </row>
    <row r="75" spans="1:11" ht="25.5" hidden="1" x14ac:dyDescent="0.25">
      <c r="A75" s="137" t="s">
        <v>81</v>
      </c>
      <c r="B75" s="138"/>
      <c r="C75" s="139"/>
      <c r="D75" s="57" t="s">
        <v>82</v>
      </c>
      <c r="E75" s="3">
        <f>E76+E79</f>
        <v>113365</v>
      </c>
      <c r="F75" s="3">
        <f>F76+F79</f>
        <v>103000</v>
      </c>
      <c r="G75" s="3">
        <f t="shared" ref="G75" si="68">G76+G79</f>
        <v>83000</v>
      </c>
      <c r="H75" s="3">
        <f>H76+H79</f>
        <v>83000</v>
      </c>
      <c r="I75" s="69"/>
    </row>
    <row r="76" spans="1:11" hidden="1" x14ac:dyDescent="0.25">
      <c r="A76" s="50">
        <v>3</v>
      </c>
      <c r="B76" s="51"/>
      <c r="C76" s="16"/>
      <c r="D76" s="16" t="s">
        <v>15</v>
      </c>
      <c r="E76" s="3">
        <f t="shared" ref="E76" si="69">E77+E78</f>
        <v>94321</v>
      </c>
      <c r="F76" s="3">
        <f>F77+F78</f>
        <v>80000</v>
      </c>
      <c r="G76" s="3">
        <f t="shared" ref="G76:H76" si="70">G77+G78</f>
        <v>74000</v>
      </c>
      <c r="H76" s="3">
        <f t="shared" si="70"/>
        <v>74000</v>
      </c>
    </row>
    <row r="77" spans="1:11" hidden="1" x14ac:dyDescent="0.25">
      <c r="A77" s="60">
        <v>31</v>
      </c>
      <c r="B77" s="51"/>
      <c r="C77" s="16"/>
      <c r="D77" s="16" t="s">
        <v>16</v>
      </c>
      <c r="E77" s="3">
        <v>0</v>
      </c>
      <c r="F77" s="3">
        <v>0</v>
      </c>
      <c r="G77" s="3">
        <v>0</v>
      </c>
      <c r="H77" s="4">
        <v>0</v>
      </c>
    </row>
    <row r="78" spans="1:11" hidden="1" x14ac:dyDescent="0.25">
      <c r="A78" s="60">
        <v>32</v>
      </c>
      <c r="B78" s="51"/>
      <c r="C78" s="16"/>
      <c r="D78" s="16" t="s">
        <v>28</v>
      </c>
      <c r="E78" s="3">
        <v>94321</v>
      </c>
      <c r="F78" s="3">
        <v>80000</v>
      </c>
      <c r="G78" s="3">
        <v>74000</v>
      </c>
      <c r="H78" s="4">
        <v>74000</v>
      </c>
    </row>
    <row r="79" spans="1:11" ht="25.5" hidden="1" x14ac:dyDescent="0.25">
      <c r="A79" s="50">
        <v>4</v>
      </c>
      <c r="B79" s="51"/>
      <c r="C79" s="16"/>
      <c r="D79" s="16" t="s">
        <v>17</v>
      </c>
      <c r="E79" s="3">
        <f t="shared" ref="E79" si="71">E80+E81</f>
        <v>19044</v>
      </c>
      <c r="F79" s="3">
        <f>F80+F81</f>
        <v>23000</v>
      </c>
      <c r="G79" s="3">
        <f t="shared" ref="G79:H79" si="72">G80+G81</f>
        <v>9000</v>
      </c>
      <c r="H79" s="3">
        <f t="shared" si="72"/>
        <v>9000</v>
      </c>
    </row>
    <row r="80" spans="1:11" ht="25.5" hidden="1" x14ac:dyDescent="0.25">
      <c r="A80" s="60">
        <v>42</v>
      </c>
      <c r="B80" s="51"/>
      <c r="C80" s="16"/>
      <c r="D80" s="16" t="s">
        <v>35</v>
      </c>
      <c r="E80" s="3">
        <v>19044</v>
      </c>
      <c r="F80" s="3">
        <v>23000</v>
      </c>
      <c r="G80" s="3">
        <v>9000</v>
      </c>
      <c r="H80" s="3">
        <v>9000</v>
      </c>
    </row>
    <row r="81" spans="1:8" ht="25.5" hidden="1" x14ac:dyDescent="0.25">
      <c r="A81" s="60">
        <v>45</v>
      </c>
      <c r="B81" s="51"/>
      <c r="C81" s="16"/>
      <c r="D81" s="16" t="s">
        <v>70</v>
      </c>
      <c r="E81" s="3">
        <v>0</v>
      </c>
      <c r="F81" s="3">
        <v>0</v>
      </c>
      <c r="G81" s="3">
        <v>0</v>
      </c>
      <c r="H81" s="4">
        <v>0</v>
      </c>
    </row>
    <row r="82" spans="1:8" s="63" customFormat="1" ht="25.5" x14ac:dyDescent="0.25">
      <c r="A82" s="137" t="s">
        <v>64</v>
      </c>
      <c r="B82" s="138"/>
      <c r="C82" s="139"/>
      <c r="D82" s="57" t="s">
        <v>65</v>
      </c>
      <c r="E82" s="3">
        <f t="shared" ref="E82:E83" si="73">E83</f>
        <v>184124</v>
      </c>
      <c r="F82" s="3">
        <f>F83</f>
        <v>164165</v>
      </c>
      <c r="G82" s="3">
        <f t="shared" ref="G82:H83" si="74">G83</f>
        <v>165600</v>
      </c>
      <c r="H82" s="3">
        <f t="shared" si="74"/>
        <v>165600</v>
      </c>
    </row>
    <row r="83" spans="1:8" hidden="1" x14ac:dyDescent="0.25">
      <c r="A83" s="50">
        <v>3</v>
      </c>
      <c r="B83" s="51"/>
      <c r="C83" s="16"/>
      <c r="D83" s="16" t="s">
        <v>15</v>
      </c>
      <c r="E83" s="3">
        <f t="shared" si="73"/>
        <v>184124</v>
      </c>
      <c r="F83" s="3">
        <f>F84</f>
        <v>164165</v>
      </c>
      <c r="G83" s="3">
        <f t="shared" si="74"/>
        <v>165600</v>
      </c>
      <c r="H83" s="3">
        <f t="shared" si="74"/>
        <v>165600</v>
      </c>
    </row>
    <row r="84" spans="1:8" hidden="1" x14ac:dyDescent="0.25">
      <c r="A84" s="60">
        <v>32</v>
      </c>
      <c r="B84" s="51"/>
      <c r="C84" s="16"/>
      <c r="D84" s="16" t="s">
        <v>28</v>
      </c>
      <c r="E84" s="3">
        <v>184124</v>
      </c>
      <c r="F84" s="3">
        <v>164165</v>
      </c>
      <c r="G84" s="3">
        <v>165600</v>
      </c>
      <c r="H84" s="4">
        <v>165600</v>
      </c>
    </row>
    <row r="85" spans="1:8" ht="25.5" hidden="1" x14ac:dyDescent="0.25">
      <c r="A85" s="134" t="s">
        <v>83</v>
      </c>
      <c r="B85" s="135"/>
      <c r="C85" s="136"/>
      <c r="D85" s="54" t="s">
        <v>84</v>
      </c>
      <c r="E85" s="59">
        <f t="shared" ref="E85" si="75">E86+E90+E93+E97+E105+E108</f>
        <v>22705</v>
      </c>
      <c r="F85" s="59">
        <f>F86+F90+F93+F97+F105+F108</f>
        <v>28651</v>
      </c>
      <c r="G85" s="59">
        <f t="shared" ref="G85:H85" si="76">G86+G90+G93+G97+G105+G108</f>
        <v>29030</v>
      </c>
      <c r="H85" s="59">
        <f t="shared" si="76"/>
        <v>30030</v>
      </c>
    </row>
    <row r="86" spans="1:8" ht="25.5" hidden="1" x14ac:dyDescent="0.25">
      <c r="A86" s="137" t="s">
        <v>56</v>
      </c>
      <c r="B86" s="138"/>
      <c r="C86" s="139"/>
      <c r="D86" s="57" t="s">
        <v>57</v>
      </c>
      <c r="E86" s="3">
        <f t="shared" ref="E86" si="77">E87</f>
        <v>5583</v>
      </c>
      <c r="F86" s="3">
        <f>F87</f>
        <v>10256</v>
      </c>
      <c r="G86" s="3">
        <f t="shared" ref="G86:H86" si="78">G87</f>
        <v>10500</v>
      </c>
      <c r="H86" s="3">
        <f t="shared" si="78"/>
        <v>11500</v>
      </c>
    </row>
    <row r="87" spans="1:8" hidden="1" x14ac:dyDescent="0.25">
      <c r="A87" s="50">
        <v>3</v>
      </c>
      <c r="B87" s="51"/>
      <c r="C87" s="16"/>
      <c r="D87" s="16" t="s">
        <v>15</v>
      </c>
      <c r="E87" s="3">
        <f t="shared" ref="E87" si="79">E88+E89</f>
        <v>5583</v>
      </c>
      <c r="F87" s="3">
        <f>F88+F89</f>
        <v>10256</v>
      </c>
      <c r="G87" s="3">
        <f t="shared" ref="G87:H87" si="80">G88+G89</f>
        <v>10500</v>
      </c>
      <c r="H87" s="3">
        <f t="shared" si="80"/>
        <v>11500</v>
      </c>
    </row>
    <row r="88" spans="1:8" hidden="1" x14ac:dyDescent="0.25">
      <c r="A88" s="60">
        <v>32</v>
      </c>
      <c r="B88" s="51"/>
      <c r="C88" s="16"/>
      <c r="D88" s="16" t="s">
        <v>28</v>
      </c>
      <c r="E88" s="3">
        <v>2256</v>
      </c>
      <c r="F88" s="3">
        <v>4756</v>
      </c>
      <c r="G88" s="3">
        <v>4756</v>
      </c>
      <c r="H88" s="4">
        <v>4756</v>
      </c>
    </row>
    <row r="89" spans="1:8" ht="38.25" hidden="1" x14ac:dyDescent="0.25">
      <c r="A89" s="60">
        <v>37</v>
      </c>
      <c r="B89" s="51"/>
      <c r="C89" s="16"/>
      <c r="D89" s="16" t="s">
        <v>58</v>
      </c>
      <c r="E89" s="3">
        <v>3327</v>
      </c>
      <c r="F89" s="3">
        <v>5500</v>
      </c>
      <c r="G89" s="3">
        <v>5744</v>
      </c>
      <c r="H89" s="4">
        <v>6744</v>
      </c>
    </row>
    <row r="90" spans="1:8" ht="25.5" hidden="1" x14ac:dyDescent="0.25">
      <c r="A90" s="137" t="s">
        <v>59</v>
      </c>
      <c r="B90" s="138"/>
      <c r="C90" s="139"/>
      <c r="D90" s="57" t="s">
        <v>60</v>
      </c>
      <c r="E90" s="3">
        <f t="shared" ref="E90:E91" si="81">E91</f>
        <v>0</v>
      </c>
      <c r="F90" s="3">
        <f>F91</f>
        <v>0</v>
      </c>
      <c r="G90" s="3">
        <f t="shared" ref="G90:H91" si="82">G91</f>
        <v>0</v>
      </c>
      <c r="H90" s="3">
        <f t="shared" si="82"/>
        <v>0</v>
      </c>
    </row>
    <row r="91" spans="1:8" hidden="1" x14ac:dyDescent="0.25">
      <c r="A91" s="55">
        <v>3</v>
      </c>
      <c r="B91" s="56"/>
      <c r="C91" s="57"/>
      <c r="D91" s="16" t="s">
        <v>15</v>
      </c>
      <c r="E91" s="3">
        <f t="shared" si="81"/>
        <v>0</v>
      </c>
      <c r="F91" s="3">
        <f>F92</f>
        <v>0</v>
      </c>
      <c r="G91" s="3">
        <f t="shared" si="82"/>
        <v>0</v>
      </c>
      <c r="H91" s="3">
        <f t="shared" si="82"/>
        <v>0</v>
      </c>
    </row>
    <row r="92" spans="1:8" ht="15" hidden="1" customHeight="1" x14ac:dyDescent="0.25">
      <c r="A92" s="66">
        <v>32</v>
      </c>
      <c r="B92" s="56"/>
      <c r="C92" s="57"/>
      <c r="D92" s="16" t="s">
        <v>28</v>
      </c>
      <c r="E92" s="3">
        <v>0</v>
      </c>
      <c r="F92" s="3">
        <v>0</v>
      </c>
      <c r="G92" s="3">
        <v>0</v>
      </c>
      <c r="H92" s="3">
        <v>0</v>
      </c>
    </row>
    <row r="93" spans="1:8" ht="25.5" hidden="1" x14ac:dyDescent="0.25">
      <c r="A93" s="137" t="s">
        <v>81</v>
      </c>
      <c r="B93" s="138"/>
      <c r="C93" s="139"/>
      <c r="D93" s="57" t="s">
        <v>82</v>
      </c>
      <c r="E93" s="3">
        <f t="shared" ref="E93" si="83">E94</f>
        <v>14998</v>
      </c>
      <c r="F93" s="3">
        <f>F94</f>
        <v>17000</v>
      </c>
      <c r="G93" s="3">
        <f t="shared" ref="G93:H93" si="84">G94</f>
        <v>17000</v>
      </c>
      <c r="H93" s="3">
        <f t="shared" si="84"/>
        <v>17000</v>
      </c>
    </row>
    <row r="94" spans="1:8" hidden="1" x14ac:dyDescent="0.25">
      <c r="A94" s="50">
        <v>3</v>
      </c>
      <c r="B94" s="51"/>
      <c r="C94" s="16"/>
      <c r="D94" s="16" t="s">
        <v>15</v>
      </c>
      <c r="E94" s="3">
        <f t="shared" ref="E94" si="85">E95+E96</f>
        <v>14998</v>
      </c>
      <c r="F94" s="3">
        <f>F95+F96</f>
        <v>17000</v>
      </c>
      <c r="G94" s="3">
        <f t="shared" ref="G94:H94" si="86">G95+G96</f>
        <v>17000</v>
      </c>
      <c r="H94" s="3">
        <f t="shared" si="86"/>
        <v>17000</v>
      </c>
    </row>
    <row r="95" spans="1:8" hidden="1" x14ac:dyDescent="0.25">
      <c r="A95" s="60">
        <v>32</v>
      </c>
      <c r="B95" s="67"/>
      <c r="C95" s="68"/>
      <c r="D95" s="16" t="s">
        <v>28</v>
      </c>
      <c r="E95" s="3">
        <v>14334</v>
      </c>
      <c r="F95" s="3">
        <v>16000</v>
      </c>
      <c r="G95" s="3">
        <v>16000</v>
      </c>
      <c r="H95" s="4">
        <v>16000</v>
      </c>
    </row>
    <row r="96" spans="1:8" ht="38.25" hidden="1" x14ac:dyDescent="0.25">
      <c r="A96" s="60">
        <v>37</v>
      </c>
      <c r="B96" s="51"/>
      <c r="C96" s="16"/>
      <c r="D96" s="16" t="s">
        <v>58</v>
      </c>
      <c r="E96" s="3">
        <v>664</v>
      </c>
      <c r="F96" s="3">
        <v>1000</v>
      </c>
      <c r="G96" s="3">
        <v>1000</v>
      </c>
      <c r="H96" s="4">
        <v>1000</v>
      </c>
    </row>
    <row r="97" spans="1:8" ht="25.5" x14ac:dyDescent="0.25">
      <c r="A97" s="137" t="s">
        <v>64</v>
      </c>
      <c r="B97" s="138"/>
      <c r="C97" s="139"/>
      <c r="D97" s="57" t="s">
        <v>65</v>
      </c>
      <c r="E97" s="3">
        <f>E98+E103</f>
        <v>1991</v>
      </c>
      <c r="F97" s="3">
        <f>F98+F103</f>
        <v>1265</v>
      </c>
      <c r="G97" s="3">
        <f t="shared" ref="G97:H97" si="87">G98+G103</f>
        <v>1400</v>
      </c>
      <c r="H97" s="3">
        <f t="shared" si="87"/>
        <v>1400</v>
      </c>
    </row>
    <row r="98" spans="1:8" hidden="1" x14ac:dyDescent="0.25">
      <c r="A98" s="50">
        <v>3</v>
      </c>
      <c r="B98" s="51"/>
      <c r="C98" s="16"/>
      <c r="D98" s="16" t="s">
        <v>15</v>
      </c>
      <c r="E98" s="3">
        <f t="shared" ref="E98" si="88">E99+E100+E101+E102</f>
        <v>1991</v>
      </c>
      <c r="F98" s="3">
        <f>F99+F100+F101+F102</f>
        <v>1265</v>
      </c>
      <c r="G98" s="3">
        <f t="shared" ref="G98:H98" si="89">G99+G100+G101+G102</f>
        <v>1400</v>
      </c>
      <c r="H98" s="3">
        <f t="shared" si="89"/>
        <v>1400</v>
      </c>
    </row>
    <row r="99" spans="1:8" hidden="1" x14ac:dyDescent="0.25">
      <c r="A99" s="60">
        <v>31</v>
      </c>
      <c r="B99" s="51"/>
      <c r="C99" s="16"/>
      <c r="D99" s="16" t="s">
        <v>16</v>
      </c>
      <c r="E99" s="3">
        <v>1327</v>
      </c>
      <c r="F99" s="3">
        <v>565</v>
      </c>
      <c r="G99" s="3">
        <v>565</v>
      </c>
      <c r="H99" s="4">
        <v>565</v>
      </c>
    </row>
    <row r="100" spans="1:8" hidden="1" x14ac:dyDescent="0.25">
      <c r="A100" s="60">
        <v>32</v>
      </c>
      <c r="B100" s="51"/>
      <c r="C100" s="16"/>
      <c r="D100" s="16" t="s">
        <v>28</v>
      </c>
      <c r="E100" s="3">
        <v>0</v>
      </c>
      <c r="F100" s="3">
        <v>0</v>
      </c>
      <c r="G100" s="3">
        <v>0</v>
      </c>
      <c r="H100" s="4">
        <v>0</v>
      </c>
    </row>
    <row r="101" spans="1:8" hidden="1" x14ac:dyDescent="0.25">
      <c r="A101" s="60">
        <v>34</v>
      </c>
      <c r="B101" s="51"/>
      <c r="C101" s="16"/>
      <c r="D101" s="16" t="s">
        <v>63</v>
      </c>
      <c r="E101" s="3">
        <v>0</v>
      </c>
      <c r="F101" s="3">
        <v>0</v>
      </c>
      <c r="G101" s="3">
        <v>0</v>
      </c>
      <c r="H101" s="4">
        <v>0</v>
      </c>
    </row>
    <row r="102" spans="1:8" ht="38.25" hidden="1" x14ac:dyDescent="0.25">
      <c r="A102" s="60">
        <v>37</v>
      </c>
      <c r="B102" s="51"/>
      <c r="C102" s="16"/>
      <c r="D102" s="16" t="s">
        <v>58</v>
      </c>
      <c r="E102" s="3">
        <v>664</v>
      </c>
      <c r="F102" s="3">
        <v>700</v>
      </c>
      <c r="G102" s="3">
        <v>835</v>
      </c>
      <c r="H102" s="4">
        <v>835</v>
      </c>
    </row>
    <row r="103" spans="1:8" ht="25.5" hidden="1" x14ac:dyDescent="0.25">
      <c r="A103" s="50">
        <v>4</v>
      </c>
      <c r="B103" s="51"/>
      <c r="C103" s="16"/>
      <c r="D103" s="16" t="s">
        <v>17</v>
      </c>
      <c r="E103" s="3">
        <f>E104</f>
        <v>0</v>
      </c>
      <c r="F103" s="3">
        <f>F104</f>
        <v>0</v>
      </c>
      <c r="G103" s="3">
        <f t="shared" ref="G103:H103" si="90">G104</f>
        <v>0</v>
      </c>
      <c r="H103" s="3">
        <f t="shared" si="90"/>
        <v>0</v>
      </c>
    </row>
    <row r="104" spans="1:8" ht="25.5" hidden="1" x14ac:dyDescent="0.25">
      <c r="A104" s="60">
        <v>42</v>
      </c>
      <c r="B104" s="51"/>
      <c r="C104" s="16"/>
      <c r="D104" s="16" t="s">
        <v>35</v>
      </c>
      <c r="E104" s="3">
        <v>0</v>
      </c>
      <c r="F104" s="3">
        <v>0</v>
      </c>
      <c r="G104" s="3">
        <v>0</v>
      </c>
      <c r="H104" s="4">
        <v>0</v>
      </c>
    </row>
    <row r="105" spans="1:8" ht="25.5" hidden="1" x14ac:dyDescent="0.25">
      <c r="A105" s="137" t="s">
        <v>77</v>
      </c>
      <c r="B105" s="138"/>
      <c r="C105" s="139"/>
      <c r="D105" s="16" t="s">
        <v>78</v>
      </c>
      <c r="E105" s="3">
        <f t="shared" ref="E105" si="91">E106</f>
        <v>0</v>
      </c>
      <c r="F105" s="3">
        <f>F106</f>
        <v>0</v>
      </c>
      <c r="G105" s="3">
        <f t="shared" ref="G105:H105" si="92">G106</f>
        <v>0</v>
      </c>
      <c r="H105" s="3">
        <f t="shared" si="92"/>
        <v>0</v>
      </c>
    </row>
    <row r="106" spans="1:8" hidden="1" x14ac:dyDescent="0.25">
      <c r="A106" s="50">
        <v>3</v>
      </c>
      <c r="B106" s="51"/>
      <c r="C106" s="16"/>
      <c r="D106" s="16" t="s">
        <v>15</v>
      </c>
      <c r="E106" s="3">
        <f t="shared" ref="E106" si="93">E107</f>
        <v>0</v>
      </c>
      <c r="F106" s="3">
        <f>F107</f>
        <v>0</v>
      </c>
      <c r="G106" s="3">
        <f t="shared" ref="G106:H106" si="94">G107</f>
        <v>0</v>
      </c>
      <c r="H106" s="3">
        <f t="shared" si="94"/>
        <v>0</v>
      </c>
    </row>
    <row r="107" spans="1:8" hidden="1" x14ac:dyDescent="0.25">
      <c r="A107" s="60">
        <v>32</v>
      </c>
      <c r="B107" s="51"/>
      <c r="C107" s="16"/>
      <c r="D107" s="16" t="s">
        <v>28</v>
      </c>
      <c r="E107" s="3">
        <v>0</v>
      </c>
      <c r="F107" s="3">
        <v>0</v>
      </c>
      <c r="G107" s="3">
        <v>0</v>
      </c>
      <c r="H107" s="4">
        <v>0</v>
      </c>
    </row>
    <row r="108" spans="1:8" s="63" customFormat="1" ht="25.5" hidden="1" x14ac:dyDescent="0.25">
      <c r="A108" s="137" t="s">
        <v>85</v>
      </c>
      <c r="B108" s="138"/>
      <c r="C108" s="139"/>
      <c r="D108" s="16" t="s">
        <v>86</v>
      </c>
      <c r="E108" s="3">
        <f t="shared" ref="E108:E109" si="95">E109</f>
        <v>133</v>
      </c>
      <c r="F108" s="3">
        <f>F109</f>
        <v>130</v>
      </c>
      <c r="G108" s="3">
        <f t="shared" ref="G108:H109" si="96">G109</f>
        <v>130</v>
      </c>
      <c r="H108" s="3">
        <f t="shared" si="96"/>
        <v>130</v>
      </c>
    </row>
    <row r="109" spans="1:8" hidden="1" x14ac:dyDescent="0.25">
      <c r="A109" s="50">
        <v>3</v>
      </c>
      <c r="B109" s="51"/>
      <c r="C109" s="16"/>
      <c r="D109" s="16" t="s">
        <v>15</v>
      </c>
      <c r="E109" s="3">
        <f t="shared" si="95"/>
        <v>133</v>
      </c>
      <c r="F109" s="3">
        <f>F110</f>
        <v>130</v>
      </c>
      <c r="G109" s="3">
        <f t="shared" si="96"/>
        <v>130</v>
      </c>
      <c r="H109" s="3">
        <f t="shared" si="96"/>
        <v>130</v>
      </c>
    </row>
    <row r="110" spans="1:8" hidden="1" x14ac:dyDescent="0.25">
      <c r="A110" s="60">
        <v>32</v>
      </c>
      <c r="B110" s="51"/>
      <c r="C110" s="16"/>
      <c r="D110" s="16" t="s">
        <v>28</v>
      </c>
      <c r="E110" s="3">
        <v>133</v>
      </c>
      <c r="F110" s="3">
        <v>130</v>
      </c>
      <c r="G110" s="3">
        <v>130</v>
      </c>
      <c r="H110" s="4">
        <v>130</v>
      </c>
    </row>
    <row r="111" spans="1:8" ht="25.5" hidden="1" x14ac:dyDescent="0.25">
      <c r="A111" s="134" t="s">
        <v>87</v>
      </c>
      <c r="B111" s="135"/>
      <c r="C111" s="136"/>
      <c r="D111" s="54" t="s">
        <v>88</v>
      </c>
      <c r="E111" s="59">
        <f t="shared" ref="E111:E112" si="97">E112</f>
        <v>0</v>
      </c>
      <c r="F111" s="59">
        <f>F112</f>
        <v>0</v>
      </c>
      <c r="G111" s="59">
        <f t="shared" ref="G111:H112" si="98">G112</f>
        <v>0</v>
      </c>
      <c r="H111" s="59">
        <f t="shared" si="98"/>
        <v>0</v>
      </c>
    </row>
    <row r="112" spans="1:8" ht="25.5" hidden="1" x14ac:dyDescent="0.25">
      <c r="A112" s="137" t="s">
        <v>89</v>
      </c>
      <c r="B112" s="138"/>
      <c r="C112" s="139"/>
      <c r="D112" s="16" t="s">
        <v>90</v>
      </c>
      <c r="E112" s="3">
        <f t="shared" si="97"/>
        <v>0</v>
      </c>
      <c r="F112" s="3">
        <f>F113</f>
        <v>0</v>
      </c>
      <c r="G112" s="3">
        <f t="shared" si="98"/>
        <v>0</v>
      </c>
      <c r="H112" s="3">
        <f t="shared" si="98"/>
        <v>0</v>
      </c>
    </row>
    <row r="113" spans="1:8" s="63" customFormat="1" hidden="1" x14ac:dyDescent="0.25">
      <c r="A113" s="50">
        <v>3</v>
      </c>
      <c r="B113" s="51"/>
      <c r="C113" s="16"/>
      <c r="D113" s="16" t="s">
        <v>15</v>
      </c>
      <c r="E113" s="3">
        <f t="shared" ref="E113" si="99">E114+E115</f>
        <v>0</v>
      </c>
      <c r="F113" s="3">
        <f>F114+F115</f>
        <v>0</v>
      </c>
      <c r="G113" s="3">
        <f t="shared" ref="G113:H113" si="100">G114+G115</f>
        <v>0</v>
      </c>
      <c r="H113" s="3">
        <f t="shared" si="100"/>
        <v>0</v>
      </c>
    </row>
    <row r="114" spans="1:8" hidden="1" x14ac:dyDescent="0.25">
      <c r="A114" s="60">
        <v>32</v>
      </c>
      <c r="B114" s="51"/>
      <c r="C114" s="16"/>
      <c r="D114" s="16" t="s">
        <v>28</v>
      </c>
      <c r="E114" s="3">
        <v>0</v>
      </c>
      <c r="F114" s="3">
        <v>0</v>
      </c>
      <c r="G114" s="3">
        <v>0</v>
      </c>
      <c r="H114" s="4">
        <v>0</v>
      </c>
    </row>
    <row r="115" spans="1:8" ht="38.25" hidden="1" x14ac:dyDescent="0.25">
      <c r="A115" s="60">
        <v>37</v>
      </c>
      <c r="B115" s="51"/>
      <c r="C115" s="16"/>
      <c r="D115" s="16" t="s">
        <v>58</v>
      </c>
      <c r="E115" s="3">
        <v>0</v>
      </c>
      <c r="F115" s="3">
        <v>0</v>
      </c>
      <c r="G115" s="3">
        <v>0</v>
      </c>
      <c r="H115" s="4">
        <v>0</v>
      </c>
    </row>
    <row r="116" spans="1:8" hidden="1" x14ac:dyDescent="0.25">
      <c r="A116" s="134" t="s">
        <v>91</v>
      </c>
      <c r="B116" s="135"/>
      <c r="C116" s="136"/>
      <c r="D116" s="54" t="s">
        <v>92</v>
      </c>
      <c r="E116" s="59">
        <f t="shared" ref="E116" si="101">E117+E120</f>
        <v>12963</v>
      </c>
      <c r="F116" s="59">
        <f>F117+F120</f>
        <v>20000</v>
      </c>
      <c r="G116" s="59">
        <f t="shared" ref="G116:H116" si="102">G117+G120</f>
        <v>20000</v>
      </c>
      <c r="H116" s="59">
        <f t="shared" si="102"/>
        <v>20000</v>
      </c>
    </row>
    <row r="117" spans="1:8" hidden="1" x14ac:dyDescent="0.25">
      <c r="A117" s="137" t="s">
        <v>93</v>
      </c>
      <c r="B117" s="138"/>
      <c r="C117" s="139"/>
      <c r="D117" s="16" t="s">
        <v>94</v>
      </c>
      <c r="E117" s="3">
        <f t="shared" ref="E117:E118" si="103">E118</f>
        <v>12963</v>
      </c>
      <c r="F117" s="3">
        <f>F118</f>
        <v>20000</v>
      </c>
      <c r="G117" s="3">
        <f t="shared" ref="G117:H118" si="104">G118</f>
        <v>20000</v>
      </c>
      <c r="H117" s="3">
        <f t="shared" si="104"/>
        <v>20000</v>
      </c>
    </row>
    <row r="118" spans="1:8" hidden="1" x14ac:dyDescent="0.25">
      <c r="A118" s="50">
        <v>3</v>
      </c>
      <c r="B118" s="51"/>
      <c r="C118" s="16"/>
      <c r="D118" s="16" t="s">
        <v>15</v>
      </c>
      <c r="E118" s="3">
        <f t="shared" si="103"/>
        <v>12963</v>
      </c>
      <c r="F118" s="3">
        <f>F119</f>
        <v>20000</v>
      </c>
      <c r="G118" s="3">
        <f t="shared" si="104"/>
        <v>20000</v>
      </c>
      <c r="H118" s="3">
        <f t="shared" si="104"/>
        <v>20000</v>
      </c>
    </row>
    <row r="119" spans="1:8" hidden="1" x14ac:dyDescent="0.25">
      <c r="A119" s="60">
        <v>32</v>
      </c>
      <c r="B119" s="51"/>
      <c r="C119" s="16"/>
      <c r="D119" s="16" t="s">
        <v>28</v>
      </c>
      <c r="E119" s="3">
        <v>12963</v>
      </c>
      <c r="F119" s="3">
        <v>20000</v>
      </c>
      <c r="G119" s="3">
        <v>20000</v>
      </c>
      <c r="H119" s="4">
        <v>20000</v>
      </c>
    </row>
    <row r="120" spans="1:8" s="63" customFormat="1" ht="25.5" x14ac:dyDescent="0.25">
      <c r="A120" s="137" t="s">
        <v>64</v>
      </c>
      <c r="B120" s="138"/>
      <c r="C120" s="139"/>
      <c r="D120" s="57" t="s">
        <v>65</v>
      </c>
      <c r="E120" s="3">
        <f t="shared" ref="E120:E121" si="105">E121</f>
        <v>0</v>
      </c>
      <c r="F120" s="3">
        <f>F121</f>
        <v>0</v>
      </c>
      <c r="G120" s="3">
        <f t="shared" ref="G120:H121" si="106">G121</f>
        <v>0</v>
      </c>
      <c r="H120" s="3">
        <f t="shared" si="106"/>
        <v>0</v>
      </c>
    </row>
    <row r="121" spans="1:8" hidden="1" x14ac:dyDescent="0.25">
      <c r="A121" s="50">
        <v>3</v>
      </c>
      <c r="B121" s="51"/>
      <c r="C121" s="16"/>
      <c r="D121" s="16" t="s">
        <v>15</v>
      </c>
      <c r="E121" s="3">
        <f t="shared" si="105"/>
        <v>0</v>
      </c>
      <c r="F121" s="3">
        <f>F122</f>
        <v>0</v>
      </c>
      <c r="G121" s="3">
        <f t="shared" si="106"/>
        <v>0</v>
      </c>
      <c r="H121" s="3">
        <f t="shared" si="106"/>
        <v>0</v>
      </c>
    </row>
    <row r="122" spans="1:8" hidden="1" x14ac:dyDescent="0.25">
      <c r="A122" s="60">
        <v>32</v>
      </c>
      <c r="B122" s="51"/>
      <c r="C122" s="16"/>
      <c r="D122" s="16" t="s">
        <v>28</v>
      </c>
      <c r="E122" s="3">
        <v>0</v>
      </c>
      <c r="F122" s="3">
        <v>0</v>
      </c>
      <c r="G122" s="3">
        <v>0</v>
      </c>
      <c r="H122" s="4">
        <v>0</v>
      </c>
    </row>
    <row r="123" spans="1:8" ht="25.5" hidden="1" x14ac:dyDescent="0.25">
      <c r="A123" s="134" t="s">
        <v>95</v>
      </c>
      <c r="B123" s="135"/>
      <c r="C123" s="136"/>
      <c r="D123" s="54" t="s">
        <v>96</v>
      </c>
      <c r="E123" s="59">
        <f t="shared" ref="E123" si="107">E124+E128</f>
        <v>0</v>
      </c>
      <c r="F123" s="59">
        <f>F124+F128</f>
        <v>0</v>
      </c>
      <c r="G123" s="59">
        <f t="shared" ref="G123:H123" si="108">G124+G128</f>
        <v>0</v>
      </c>
      <c r="H123" s="59">
        <f t="shared" si="108"/>
        <v>0</v>
      </c>
    </row>
    <row r="124" spans="1:8" ht="25.5" hidden="1" x14ac:dyDescent="0.25">
      <c r="A124" s="137" t="s">
        <v>56</v>
      </c>
      <c r="B124" s="138"/>
      <c r="C124" s="139"/>
      <c r="D124" s="57" t="s">
        <v>57</v>
      </c>
      <c r="E124" s="3">
        <f t="shared" ref="E124" si="109">E125</f>
        <v>0</v>
      </c>
      <c r="F124" s="3">
        <f>F125</f>
        <v>0</v>
      </c>
      <c r="G124" s="3">
        <f t="shared" ref="G124:H124" si="110">G125</f>
        <v>0</v>
      </c>
      <c r="H124" s="3">
        <f t="shared" si="110"/>
        <v>0</v>
      </c>
    </row>
    <row r="125" spans="1:8" hidden="1" x14ac:dyDescent="0.25">
      <c r="A125" s="50">
        <v>3</v>
      </c>
      <c r="B125" s="51"/>
      <c r="C125" s="16"/>
      <c r="D125" s="16" t="s">
        <v>15</v>
      </c>
      <c r="E125" s="3">
        <f t="shared" ref="E125" si="111">E126+E127</f>
        <v>0</v>
      </c>
      <c r="F125" s="3">
        <f>F126+F127</f>
        <v>0</v>
      </c>
      <c r="G125" s="3">
        <f t="shared" ref="G125:H125" si="112">G126+G127</f>
        <v>0</v>
      </c>
      <c r="H125" s="3">
        <f t="shared" si="112"/>
        <v>0</v>
      </c>
    </row>
    <row r="126" spans="1:8" hidden="1" x14ac:dyDescent="0.25">
      <c r="A126" s="60">
        <v>31</v>
      </c>
      <c r="B126" s="51"/>
      <c r="C126" s="16"/>
      <c r="D126" s="16" t="s">
        <v>16</v>
      </c>
      <c r="E126" s="3">
        <v>0</v>
      </c>
      <c r="F126" s="3">
        <v>0</v>
      </c>
      <c r="G126" s="3">
        <v>0</v>
      </c>
      <c r="H126" s="4">
        <v>0</v>
      </c>
    </row>
    <row r="127" spans="1:8" hidden="1" x14ac:dyDescent="0.25">
      <c r="A127" s="60">
        <v>32</v>
      </c>
      <c r="B127" s="51"/>
      <c r="C127" s="16"/>
      <c r="D127" s="16" t="s">
        <v>28</v>
      </c>
      <c r="E127" s="3">
        <v>0</v>
      </c>
      <c r="F127" s="3">
        <v>0</v>
      </c>
      <c r="G127" s="3">
        <v>0</v>
      </c>
      <c r="H127" s="4">
        <v>0</v>
      </c>
    </row>
    <row r="128" spans="1:8" hidden="1" x14ac:dyDescent="0.25">
      <c r="A128" s="137" t="s">
        <v>93</v>
      </c>
      <c r="B128" s="138"/>
      <c r="C128" s="139"/>
      <c r="D128" s="16" t="s">
        <v>94</v>
      </c>
      <c r="E128" s="3">
        <f t="shared" ref="E128" si="113">E129</f>
        <v>0</v>
      </c>
      <c r="F128" s="3">
        <f>F129</f>
        <v>0</v>
      </c>
      <c r="G128" s="3">
        <f t="shared" ref="G128:H128" si="114">G129</f>
        <v>0</v>
      </c>
      <c r="H128" s="3">
        <f t="shared" si="114"/>
        <v>0</v>
      </c>
    </row>
    <row r="129" spans="1:8" s="63" customFormat="1" hidden="1" x14ac:dyDescent="0.25">
      <c r="A129" s="50">
        <v>3</v>
      </c>
      <c r="B129" s="51"/>
      <c r="C129" s="16"/>
      <c r="D129" s="16" t="s">
        <v>15</v>
      </c>
      <c r="E129" s="3">
        <f t="shared" ref="E129" si="115">E130+E131</f>
        <v>0</v>
      </c>
      <c r="F129" s="3">
        <f>F130+F131</f>
        <v>0</v>
      </c>
      <c r="G129" s="3">
        <f t="shared" ref="G129:H129" si="116">G130+G131</f>
        <v>0</v>
      </c>
      <c r="H129" s="3">
        <f t="shared" si="116"/>
        <v>0</v>
      </c>
    </row>
    <row r="130" spans="1:8" hidden="1" x14ac:dyDescent="0.25">
      <c r="A130" s="60">
        <v>31</v>
      </c>
      <c r="B130" s="51"/>
      <c r="C130" s="16"/>
      <c r="D130" s="16" t="s">
        <v>16</v>
      </c>
      <c r="E130" s="3">
        <v>0</v>
      </c>
      <c r="F130" s="3">
        <v>0</v>
      </c>
      <c r="G130" s="3">
        <v>0</v>
      </c>
      <c r="H130" s="4">
        <v>0</v>
      </c>
    </row>
    <row r="131" spans="1:8" hidden="1" x14ac:dyDescent="0.25">
      <c r="A131" s="60">
        <v>32</v>
      </c>
      <c r="B131" s="51"/>
      <c r="C131" s="16"/>
      <c r="D131" s="16" t="s">
        <v>28</v>
      </c>
      <c r="E131" s="3">
        <v>0</v>
      </c>
      <c r="F131" s="3">
        <v>0</v>
      </c>
      <c r="G131" s="3">
        <v>0</v>
      </c>
      <c r="H131" s="4">
        <v>0</v>
      </c>
    </row>
    <row r="132" spans="1:8" ht="14.25" hidden="1" customHeight="1" x14ac:dyDescent="0.25">
      <c r="A132" s="134" t="s">
        <v>97</v>
      </c>
      <c r="B132" s="135"/>
      <c r="C132" s="136"/>
      <c r="D132" s="54" t="s">
        <v>98</v>
      </c>
      <c r="E132" s="59">
        <f t="shared" ref="E132" si="117">E133</f>
        <v>93835</v>
      </c>
      <c r="F132" s="59">
        <f>F133</f>
        <v>74744</v>
      </c>
      <c r="G132" s="59">
        <f t="shared" ref="G132:H132" si="118">G133</f>
        <v>251500</v>
      </c>
      <c r="H132" s="59">
        <f t="shared" si="118"/>
        <v>258500</v>
      </c>
    </row>
    <row r="133" spans="1:8" ht="25.5" hidden="1" x14ac:dyDescent="0.25">
      <c r="A133" s="137" t="s">
        <v>56</v>
      </c>
      <c r="B133" s="138"/>
      <c r="C133" s="139"/>
      <c r="D133" s="57" t="s">
        <v>57</v>
      </c>
      <c r="E133" s="3">
        <f t="shared" ref="E133" si="119">E134</f>
        <v>93835</v>
      </c>
      <c r="F133" s="3">
        <f>F134</f>
        <v>74744</v>
      </c>
      <c r="G133" s="3">
        <f t="shared" ref="G133:H133" si="120">G134</f>
        <v>251500</v>
      </c>
      <c r="H133" s="3">
        <f t="shared" si="120"/>
        <v>258500</v>
      </c>
    </row>
    <row r="134" spans="1:8" s="63" customFormat="1" ht="15" hidden="1" customHeight="1" x14ac:dyDescent="0.25">
      <c r="A134" s="50">
        <v>3</v>
      </c>
      <c r="B134" s="51"/>
      <c r="C134" s="16"/>
      <c r="D134" s="16" t="s">
        <v>15</v>
      </c>
      <c r="E134" s="3">
        <f t="shared" ref="E134" si="121">E135+E136</f>
        <v>93835</v>
      </c>
      <c r="F134" s="3">
        <f>F135+F136</f>
        <v>74744</v>
      </c>
      <c r="G134" s="3">
        <f t="shared" ref="G134:H134" si="122">G135+G136</f>
        <v>251500</v>
      </c>
      <c r="H134" s="3">
        <f t="shared" si="122"/>
        <v>258500</v>
      </c>
    </row>
    <row r="135" spans="1:8" hidden="1" x14ac:dyDescent="0.25">
      <c r="A135" s="60">
        <v>31</v>
      </c>
      <c r="B135" s="51"/>
      <c r="C135" s="16"/>
      <c r="D135" s="16" t="s">
        <v>16</v>
      </c>
      <c r="E135" s="3">
        <v>83482</v>
      </c>
      <c r="F135" s="3">
        <v>65500</v>
      </c>
      <c r="G135" s="3">
        <v>216500</v>
      </c>
      <c r="H135" s="4">
        <v>222500</v>
      </c>
    </row>
    <row r="136" spans="1:8" hidden="1" x14ac:dyDescent="0.25">
      <c r="A136" s="60">
        <v>32</v>
      </c>
      <c r="B136" s="51"/>
      <c r="C136" s="16"/>
      <c r="D136" s="16" t="s">
        <v>28</v>
      </c>
      <c r="E136" s="3">
        <v>10353</v>
      </c>
      <c r="F136" s="3">
        <v>9244</v>
      </c>
      <c r="G136" s="3">
        <v>35000</v>
      </c>
      <c r="H136" s="4">
        <v>36000</v>
      </c>
    </row>
    <row r="137" spans="1:8" ht="25.5" hidden="1" x14ac:dyDescent="0.25">
      <c r="A137" s="134" t="s">
        <v>99</v>
      </c>
      <c r="B137" s="135"/>
      <c r="C137" s="136"/>
      <c r="D137" s="54" t="s">
        <v>100</v>
      </c>
      <c r="E137" s="59">
        <f t="shared" ref="E137" si="123">E138+E142</f>
        <v>5243</v>
      </c>
      <c r="F137" s="59">
        <f>F138+F142</f>
        <v>7670</v>
      </c>
      <c r="G137" s="59">
        <f t="shared" ref="G137:H137" si="124">G138+G142</f>
        <v>7000</v>
      </c>
      <c r="H137" s="59">
        <f t="shared" si="124"/>
        <v>0</v>
      </c>
    </row>
    <row r="138" spans="1:8" ht="25.5" hidden="1" x14ac:dyDescent="0.25">
      <c r="A138" s="137" t="s">
        <v>59</v>
      </c>
      <c r="B138" s="138"/>
      <c r="C138" s="139"/>
      <c r="D138" s="57" t="s">
        <v>60</v>
      </c>
      <c r="E138" s="3">
        <f t="shared" ref="E138" si="125">E139</f>
        <v>1195</v>
      </c>
      <c r="F138" s="3">
        <f>F139</f>
        <v>1270</v>
      </c>
      <c r="G138" s="3">
        <f t="shared" ref="G138:H138" si="126">G139</f>
        <v>0</v>
      </c>
      <c r="H138" s="3">
        <f t="shared" si="126"/>
        <v>0</v>
      </c>
    </row>
    <row r="139" spans="1:8" hidden="1" x14ac:dyDescent="0.25">
      <c r="A139" s="50">
        <v>3</v>
      </c>
      <c r="B139" s="51"/>
      <c r="C139" s="16"/>
      <c r="D139" s="16" t="s">
        <v>15</v>
      </c>
      <c r="E139" s="3">
        <f t="shared" ref="E139" si="127">E140+E141</f>
        <v>1195</v>
      </c>
      <c r="F139" s="3">
        <f>F140+F141</f>
        <v>1270</v>
      </c>
      <c r="G139" s="3">
        <f t="shared" ref="G139:H139" si="128">G140+G141</f>
        <v>0</v>
      </c>
      <c r="H139" s="3">
        <f t="shared" si="128"/>
        <v>0</v>
      </c>
    </row>
    <row r="140" spans="1:8" hidden="1" x14ac:dyDescent="0.25">
      <c r="A140" s="60">
        <v>31</v>
      </c>
      <c r="B140" s="51"/>
      <c r="C140" s="16"/>
      <c r="D140" s="16" t="s">
        <v>16</v>
      </c>
      <c r="E140" s="3">
        <v>797</v>
      </c>
      <c r="F140" s="3">
        <v>850</v>
      </c>
      <c r="G140" s="3">
        <v>0</v>
      </c>
      <c r="H140" s="4">
        <v>0</v>
      </c>
    </row>
    <row r="141" spans="1:8" hidden="1" x14ac:dyDescent="0.25">
      <c r="A141" s="60">
        <v>32</v>
      </c>
      <c r="B141" s="51"/>
      <c r="C141" s="16"/>
      <c r="D141" s="16" t="s">
        <v>28</v>
      </c>
      <c r="E141" s="3">
        <v>398</v>
      </c>
      <c r="F141" s="3">
        <v>420</v>
      </c>
      <c r="G141" s="3">
        <v>0</v>
      </c>
      <c r="H141" s="4">
        <v>0</v>
      </c>
    </row>
    <row r="142" spans="1:8" ht="25.5" x14ac:dyDescent="0.25">
      <c r="A142" s="137" t="s">
        <v>64</v>
      </c>
      <c r="B142" s="138"/>
      <c r="C142" s="139"/>
      <c r="D142" s="57" t="s">
        <v>65</v>
      </c>
      <c r="E142" s="3">
        <f t="shared" ref="E142" si="129">E143</f>
        <v>4048</v>
      </c>
      <c r="F142" s="3">
        <f>F143</f>
        <v>6400</v>
      </c>
      <c r="G142" s="3">
        <f>G143</f>
        <v>7000</v>
      </c>
      <c r="H142" s="3">
        <f>H143</f>
        <v>0</v>
      </c>
    </row>
    <row r="143" spans="1:8" s="63" customFormat="1" hidden="1" x14ac:dyDescent="0.25">
      <c r="A143" s="50">
        <v>3</v>
      </c>
      <c r="B143" s="51"/>
      <c r="C143" s="16"/>
      <c r="D143" s="16" t="s">
        <v>15</v>
      </c>
      <c r="E143" s="3">
        <f t="shared" ref="E143" si="130">E144+E145</f>
        <v>4048</v>
      </c>
      <c r="F143" s="3">
        <f>F144+F145</f>
        <v>6400</v>
      </c>
      <c r="G143" s="3">
        <f t="shared" ref="G143:H143" si="131">G144+G145</f>
        <v>7000</v>
      </c>
      <c r="H143" s="3">
        <f t="shared" si="131"/>
        <v>0</v>
      </c>
    </row>
    <row r="144" spans="1:8" hidden="1" x14ac:dyDescent="0.25">
      <c r="A144" s="60">
        <v>31</v>
      </c>
      <c r="B144" s="51"/>
      <c r="C144" s="16"/>
      <c r="D144" s="16" t="s">
        <v>16</v>
      </c>
      <c r="E144" s="3">
        <v>3915</v>
      </c>
      <c r="F144" s="3">
        <v>6100</v>
      </c>
      <c r="G144" s="3">
        <v>6650</v>
      </c>
      <c r="H144" s="4">
        <v>0</v>
      </c>
    </row>
    <row r="145" spans="1:8" hidden="1" x14ac:dyDescent="0.25">
      <c r="A145" s="60">
        <v>32</v>
      </c>
      <c r="B145" s="51"/>
      <c r="C145" s="16"/>
      <c r="D145" s="16" t="s">
        <v>28</v>
      </c>
      <c r="E145" s="3">
        <v>133</v>
      </c>
      <c r="F145" s="3">
        <v>300</v>
      </c>
      <c r="G145" s="3">
        <v>350</v>
      </c>
      <c r="H145" s="4">
        <v>0</v>
      </c>
    </row>
    <row r="146" spans="1:8" ht="25.5" hidden="1" x14ac:dyDescent="0.25">
      <c r="A146" s="134" t="s">
        <v>101</v>
      </c>
      <c r="B146" s="135"/>
      <c r="C146" s="136"/>
      <c r="D146" s="54" t="s">
        <v>102</v>
      </c>
      <c r="E146" s="59">
        <f>E147+E151</f>
        <v>0</v>
      </c>
      <c r="F146" s="59">
        <f>F147+F151</f>
        <v>0</v>
      </c>
      <c r="G146" s="59">
        <f t="shared" ref="G146:H146" si="132">G147+G151</f>
        <v>0</v>
      </c>
      <c r="H146" s="59">
        <f t="shared" si="132"/>
        <v>0</v>
      </c>
    </row>
    <row r="147" spans="1:8" ht="25.5" hidden="1" x14ac:dyDescent="0.25">
      <c r="A147" s="137" t="s">
        <v>56</v>
      </c>
      <c r="B147" s="138"/>
      <c r="C147" s="139"/>
      <c r="D147" s="57" t="s">
        <v>57</v>
      </c>
      <c r="E147" s="3">
        <f t="shared" ref="E147" si="133">E148</f>
        <v>0</v>
      </c>
      <c r="F147" s="3">
        <f>F148</f>
        <v>0</v>
      </c>
      <c r="G147" s="3">
        <f t="shared" ref="G147:H147" si="134">G148</f>
        <v>0</v>
      </c>
      <c r="H147" s="3">
        <f t="shared" si="134"/>
        <v>0</v>
      </c>
    </row>
    <row r="148" spans="1:8" ht="15" hidden="1" customHeight="1" x14ac:dyDescent="0.25">
      <c r="A148" s="50">
        <v>3</v>
      </c>
      <c r="B148" s="51"/>
      <c r="C148" s="16"/>
      <c r="D148" s="16" t="s">
        <v>15</v>
      </c>
      <c r="E148" s="3">
        <f t="shared" ref="E148" si="135">E149+E150</f>
        <v>0</v>
      </c>
      <c r="F148" s="3">
        <f>F149+F150</f>
        <v>0</v>
      </c>
      <c r="G148" s="3">
        <f t="shared" ref="G148:H148" si="136">G149+G150</f>
        <v>0</v>
      </c>
      <c r="H148" s="3">
        <f t="shared" si="136"/>
        <v>0</v>
      </c>
    </row>
    <row r="149" spans="1:8" hidden="1" x14ac:dyDescent="0.25">
      <c r="A149" s="60">
        <v>31</v>
      </c>
      <c r="B149" s="51"/>
      <c r="C149" s="16"/>
      <c r="D149" s="16" t="s">
        <v>16</v>
      </c>
      <c r="E149" s="3">
        <v>0</v>
      </c>
      <c r="F149" s="3">
        <v>0</v>
      </c>
      <c r="G149" s="3">
        <v>0</v>
      </c>
      <c r="H149" s="4">
        <v>0</v>
      </c>
    </row>
    <row r="150" spans="1:8" hidden="1" x14ac:dyDescent="0.25">
      <c r="A150" s="60">
        <v>32</v>
      </c>
      <c r="B150" s="51"/>
      <c r="C150" s="16"/>
      <c r="D150" s="16" t="s">
        <v>28</v>
      </c>
      <c r="E150" s="3">
        <v>0</v>
      </c>
      <c r="F150" s="3">
        <v>0</v>
      </c>
      <c r="G150" s="3">
        <v>0</v>
      </c>
      <c r="H150" s="4">
        <v>0</v>
      </c>
    </row>
    <row r="151" spans="1:8" hidden="1" x14ac:dyDescent="0.25">
      <c r="A151" s="137" t="s">
        <v>93</v>
      </c>
      <c r="B151" s="138"/>
      <c r="C151" s="139"/>
      <c r="D151" s="16" t="s">
        <v>94</v>
      </c>
      <c r="E151" s="3">
        <f t="shared" ref="E151" si="137">E152</f>
        <v>0</v>
      </c>
      <c r="F151" s="3">
        <f>F152</f>
        <v>0</v>
      </c>
      <c r="G151" s="3">
        <f t="shared" ref="G151:H151" si="138">G152</f>
        <v>0</v>
      </c>
      <c r="H151" s="3">
        <f t="shared" si="138"/>
        <v>0</v>
      </c>
    </row>
    <row r="152" spans="1:8" s="63" customFormat="1" hidden="1" x14ac:dyDescent="0.25">
      <c r="A152" s="50">
        <v>3</v>
      </c>
      <c r="B152" s="51"/>
      <c r="C152" s="16"/>
      <c r="D152" s="16" t="s">
        <v>15</v>
      </c>
      <c r="E152" s="3">
        <v>0</v>
      </c>
      <c r="F152" s="3">
        <f>F153+F154</f>
        <v>0</v>
      </c>
      <c r="G152" s="3">
        <f t="shared" ref="G152:H152" si="139">G153+G154</f>
        <v>0</v>
      </c>
      <c r="H152" s="3">
        <f t="shared" si="139"/>
        <v>0</v>
      </c>
    </row>
    <row r="153" spans="1:8" hidden="1" x14ac:dyDescent="0.25">
      <c r="A153" s="60">
        <v>31</v>
      </c>
      <c r="B153" s="51"/>
      <c r="C153" s="16"/>
      <c r="D153" s="16" t="s">
        <v>16</v>
      </c>
      <c r="E153" s="3">
        <v>0</v>
      </c>
      <c r="F153" s="3">
        <v>0</v>
      </c>
      <c r="G153" s="3">
        <v>0</v>
      </c>
      <c r="H153" s="4">
        <v>0</v>
      </c>
    </row>
    <row r="154" spans="1:8" hidden="1" x14ac:dyDescent="0.25">
      <c r="A154" s="60">
        <v>32</v>
      </c>
      <c r="B154" s="51"/>
      <c r="C154" s="16"/>
      <c r="D154" s="16" t="s">
        <v>28</v>
      </c>
      <c r="E154" s="3">
        <v>0</v>
      </c>
      <c r="F154" s="3">
        <v>0</v>
      </c>
      <c r="G154" s="3">
        <v>0</v>
      </c>
      <c r="H154" s="4">
        <v>0</v>
      </c>
    </row>
    <row r="155" spans="1:8" ht="25.5" hidden="1" x14ac:dyDescent="0.25">
      <c r="A155" s="134" t="s">
        <v>103</v>
      </c>
      <c r="B155" s="135"/>
      <c r="C155" s="136"/>
      <c r="D155" s="54" t="s">
        <v>104</v>
      </c>
      <c r="E155" s="59">
        <f t="shared" ref="E155" si="140">E156+E160</f>
        <v>88746</v>
      </c>
      <c r="F155" s="59">
        <f>F156+F160</f>
        <v>0</v>
      </c>
      <c r="G155" s="59">
        <f t="shared" ref="G155:H155" si="141">G156+G160</f>
        <v>0</v>
      </c>
      <c r="H155" s="59">
        <f t="shared" si="141"/>
        <v>0</v>
      </c>
    </row>
    <row r="156" spans="1:8" ht="25.5" hidden="1" x14ac:dyDescent="0.25">
      <c r="A156" s="137" t="s">
        <v>56</v>
      </c>
      <c r="B156" s="138"/>
      <c r="C156" s="139"/>
      <c r="D156" s="57" t="s">
        <v>57</v>
      </c>
      <c r="E156" s="3">
        <f t="shared" ref="E156" si="142">E157</f>
        <v>32385</v>
      </c>
      <c r="F156" s="3">
        <f>F157</f>
        <v>0</v>
      </c>
      <c r="G156" s="3">
        <f t="shared" ref="G156:H156" si="143">G157</f>
        <v>0</v>
      </c>
      <c r="H156" s="3">
        <f t="shared" si="143"/>
        <v>0</v>
      </c>
    </row>
    <row r="157" spans="1:8" hidden="1" x14ac:dyDescent="0.25">
      <c r="A157" s="50">
        <v>3</v>
      </c>
      <c r="B157" s="51"/>
      <c r="C157" s="16"/>
      <c r="D157" s="16" t="s">
        <v>15</v>
      </c>
      <c r="E157" s="3">
        <f t="shared" ref="E157" si="144">E158+E159</f>
        <v>32385</v>
      </c>
      <c r="F157" s="3">
        <f>F158+F159</f>
        <v>0</v>
      </c>
      <c r="G157" s="3">
        <f t="shared" ref="G157:H157" si="145">G158+G159</f>
        <v>0</v>
      </c>
      <c r="H157" s="3">
        <f t="shared" si="145"/>
        <v>0</v>
      </c>
    </row>
    <row r="158" spans="1:8" hidden="1" x14ac:dyDescent="0.25">
      <c r="A158" s="60">
        <v>31</v>
      </c>
      <c r="B158" s="51"/>
      <c r="C158" s="16"/>
      <c r="D158" s="16" t="s">
        <v>16</v>
      </c>
      <c r="E158" s="3">
        <v>30129</v>
      </c>
      <c r="F158" s="3">
        <v>0</v>
      </c>
      <c r="G158" s="3">
        <v>0</v>
      </c>
      <c r="H158" s="4">
        <v>0</v>
      </c>
    </row>
    <row r="159" spans="1:8" hidden="1" x14ac:dyDescent="0.25">
      <c r="A159" s="60">
        <v>32</v>
      </c>
      <c r="B159" s="51"/>
      <c r="C159" s="16"/>
      <c r="D159" s="16" t="s">
        <v>28</v>
      </c>
      <c r="E159" s="3">
        <v>2256</v>
      </c>
      <c r="F159" s="3">
        <v>0</v>
      </c>
      <c r="G159" s="3">
        <v>0</v>
      </c>
      <c r="H159" s="4">
        <v>0</v>
      </c>
    </row>
    <row r="160" spans="1:8" hidden="1" x14ac:dyDescent="0.25">
      <c r="A160" s="137" t="s">
        <v>93</v>
      </c>
      <c r="B160" s="138"/>
      <c r="C160" s="139"/>
      <c r="D160" s="16" t="s">
        <v>94</v>
      </c>
      <c r="E160" s="3">
        <f t="shared" ref="E160" si="146">E161</f>
        <v>56361</v>
      </c>
      <c r="F160" s="3">
        <f>F161</f>
        <v>0</v>
      </c>
      <c r="G160" s="3">
        <f t="shared" ref="G160:H160" si="147">G161</f>
        <v>0</v>
      </c>
      <c r="H160" s="3">
        <f t="shared" si="147"/>
        <v>0</v>
      </c>
    </row>
    <row r="161" spans="1:10" hidden="1" x14ac:dyDescent="0.25">
      <c r="A161" s="50">
        <v>3</v>
      </c>
      <c r="B161" s="51"/>
      <c r="C161" s="16"/>
      <c r="D161" s="16" t="s">
        <v>15</v>
      </c>
      <c r="E161" s="3">
        <f t="shared" ref="E161" si="148">E162+E163</f>
        <v>56361</v>
      </c>
      <c r="F161" s="3">
        <f>F162+F163</f>
        <v>0</v>
      </c>
      <c r="G161" s="3">
        <f t="shared" ref="G161:H161" si="149">G162+G163</f>
        <v>0</v>
      </c>
      <c r="H161" s="3">
        <f t="shared" si="149"/>
        <v>0</v>
      </c>
    </row>
    <row r="162" spans="1:10" hidden="1" x14ac:dyDescent="0.25">
      <c r="A162" s="60">
        <v>31</v>
      </c>
      <c r="B162" s="51"/>
      <c r="C162" s="16"/>
      <c r="D162" s="16" t="s">
        <v>16</v>
      </c>
      <c r="E162" s="3">
        <v>52133</v>
      </c>
      <c r="F162" s="3">
        <v>0</v>
      </c>
      <c r="G162" s="3">
        <v>0</v>
      </c>
      <c r="H162" s="4">
        <v>0</v>
      </c>
    </row>
    <row r="163" spans="1:10" hidden="1" x14ac:dyDescent="0.25">
      <c r="A163" s="60">
        <v>32</v>
      </c>
      <c r="B163" s="51"/>
      <c r="C163" s="16"/>
      <c r="D163" s="16" t="s">
        <v>28</v>
      </c>
      <c r="E163" s="3">
        <v>4228</v>
      </c>
      <c r="F163" s="3">
        <v>0</v>
      </c>
      <c r="G163" s="3">
        <v>0</v>
      </c>
      <c r="H163" s="4">
        <v>0</v>
      </c>
    </row>
    <row r="164" spans="1:10" ht="25.5" hidden="1" x14ac:dyDescent="0.25">
      <c r="A164" s="134" t="s">
        <v>103</v>
      </c>
      <c r="B164" s="135"/>
      <c r="C164" s="136"/>
      <c r="D164" s="54" t="s">
        <v>148</v>
      </c>
      <c r="E164" s="59">
        <f t="shared" ref="E164" si="150">E165+E169</f>
        <v>0</v>
      </c>
      <c r="F164" s="59">
        <f>F165+F169</f>
        <v>172000</v>
      </c>
      <c r="G164" s="59">
        <f t="shared" ref="G164:H164" si="151">G165+G169</f>
        <v>0</v>
      </c>
      <c r="H164" s="59">
        <f t="shared" si="151"/>
        <v>0</v>
      </c>
    </row>
    <row r="165" spans="1:10" ht="25.5" hidden="1" x14ac:dyDescent="0.25">
      <c r="A165" s="137" t="s">
        <v>56</v>
      </c>
      <c r="B165" s="138"/>
      <c r="C165" s="139"/>
      <c r="D165" s="57" t="s">
        <v>57</v>
      </c>
      <c r="E165" s="3">
        <f t="shared" ref="E165" si="152">E166</f>
        <v>0</v>
      </c>
      <c r="F165" s="3">
        <f>F166</f>
        <v>125000</v>
      </c>
      <c r="G165" s="3">
        <f t="shared" ref="G165:H165" si="153">G166</f>
        <v>0</v>
      </c>
      <c r="H165" s="3">
        <f t="shared" si="153"/>
        <v>0</v>
      </c>
    </row>
    <row r="166" spans="1:10" hidden="1" x14ac:dyDescent="0.25">
      <c r="A166" s="50">
        <v>3</v>
      </c>
      <c r="B166" s="51"/>
      <c r="C166" s="16"/>
      <c r="D166" s="16" t="s">
        <v>15</v>
      </c>
      <c r="E166" s="3">
        <f t="shared" ref="E166" si="154">E167+E168</f>
        <v>0</v>
      </c>
      <c r="F166" s="3">
        <f>F167+F168</f>
        <v>125000</v>
      </c>
      <c r="G166" s="3">
        <f t="shared" ref="G166:H166" si="155">G167+G168</f>
        <v>0</v>
      </c>
      <c r="H166" s="3">
        <f t="shared" si="155"/>
        <v>0</v>
      </c>
      <c r="I166" s="69"/>
      <c r="J166" s="69"/>
    </row>
    <row r="167" spans="1:10" hidden="1" x14ac:dyDescent="0.25">
      <c r="A167" s="60">
        <v>31</v>
      </c>
      <c r="B167" s="51"/>
      <c r="C167" s="16"/>
      <c r="D167" s="16" t="s">
        <v>16</v>
      </c>
      <c r="E167" s="3">
        <v>0</v>
      </c>
      <c r="F167" s="3">
        <v>119000</v>
      </c>
      <c r="G167" s="3">
        <v>0</v>
      </c>
      <c r="H167" s="4">
        <v>0</v>
      </c>
      <c r="I167" s="69"/>
      <c r="J167" s="69"/>
    </row>
    <row r="168" spans="1:10" hidden="1" x14ac:dyDescent="0.25">
      <c r="A168" s="60">
        <v>32</v>
      </c>
      <c r="B168" s="51"/>
      <c r="C168" s="16"/>
      <c r="D168" s="16" t="s">
        <v>28</v>
      </c>
      <c r="E168" s="3">
        <v>0</v>
      </c>
      <c r="F168" s="3">
        <v>6000</v>
      </c>
      <c r="G168" s="3">
        <v>0</v>
      </c>
      <c r="H168" s="4">
        <v>0</v>
      </c>
      <c r="I168" s="69"/>
      <c r="J168" s="69"/>
    </row>
    <row r="169" spans="1:10" hidden="1" x14ac:dyDescent="0.25">
      <c r="A169" s="137" t="s">
        <v>93</v>
      </c>
      <c r="B169" s="138"/>
      <c r="C169" s="139"/>
      <c r="D169" s="16" t="s">
        <v>94</v>
      </c>
      <c r="E169" s="3">
        <v>0</v>
      </c>
      <c r="F169" s="3">
        <f>F170</f>
        <v>47000</v>
      </c>
      <c r="G169" s="3">
        <f t="shared" ref="G169:H169" si="156">G170</f>
        <v>0</v>
      </c>
      <c r="H169" s="3">
        <f t="shared" si="156"/>
        <v>0</v>
      </c>
      <c r="I169" s="69"/>
      <c r="J169" s="69"/>
    </row>
    <row r="170" spans="1:10" hidden="1" x14ac:dyDescent="0.25">
      <c r="A170" s="50">
        <v>3</v>
      </c>
      <c r="B170" s="51"/>
      <c r="C170" s="16"/>
      <c r="D170" s="16" t="s">
        <v>15</v>
      </c>
      <c r="E170" s="3">
        <f t="shared" ref="E170" si="157">E171+E172</f>
        <v>0</v>
      </c>
      <c r="F170" s="3">
        <f>F171+F172</f>
        <v>47000</v>
      </c>
      <c r="G170" s="3">
        <f t="shared" ref="G170:H170" si="158">G171+G172</f>
        <v>0</v>
      </c>
      <c r="H170" s="3">
        <f t="shared" si="158"/>
        <v>0</v>
      </c>
      <c r="I170" s="69"/>
      <c r="J170" s="69"/>
    </row>
    <row r="171" spans="1:10" hidden="1" x14ac:dyDescent="0.25">
      <c r="A171" s="60">
        <v>31</v>
      </c>
      <c r="B171" s="51"/>
      <c r="C171" s="16"/>
      <c r="D171" s="16" t="s">
        <v>16</v>
      </c>
      <c r="E171" s="3">
        <v>0</v>
      </c>
      <c r="F171" s="3">
        <v>42000</v>
      </c>
      <c r="G171" s="3">
        <v>0</v>
      </c>
      <c r="H171" s="4">
        <v>0</v>
      </c>
    </row>
    <row r="172" spans="1:10" hidden="1" x14ac:dyDescent="0.25">
      <c r="A172" s="60">
        <v>32</v>
      </c>
      <c r="B172" s="51"/>
      <c r="C172" s="16"/>
      <c r="D172" s="16" t="s">
        <v>28</v>
      </c>
      <c r="E172" s="3">
        <v>0</v>
      </c>
      <c r="F172" s="3">
        <v>5000</v>
      </c>
      <c r="G172" s="3">
        <v>0</v>
      </c>
      <c r="H172" s="4">
        <v>0</v>
      </c>
      <c r="I172" s="69"/>
      <c r="J172" s="69"/>
    </row>
    <row r="174" spans="1:10" x14ac:dyDescent="0.25">
      <c r="E174" s="69"/>
      <c r="F174" s="69"/>
      <c r="G174" s="69"/>
      <c r="H174" s="69"/>
    </row>
    <row r="175" spans="1:10" x14ac:dyDescent="0.25">
      <c r="E175" s="69"/>
      <c r="F175" s="69"/>
      <c r="G175" s="69"/>
      <c r="H175" s="69"/>
    </row>
    <row r="176" spans="1:10" x14ac:dyDescent="0.25">
      <c r="E176" s="69"/>
    </row>
    <row r="177" spans="6:8" x14ac:dyDescent="0.25">
      <c r="F177" s="69"/>
      <c r="G177" s="69"/>
      <c r="H177" s="69"/>
    </row>
    <row r="178" spans="6:8" x14ac:dyDescent="0.25">
      <c r="H178" s="69"/>
    </row>
    <row r="179" spans="6:8" x14ac:dyDescent="0.25">
      <c r="H179" s="69"/>
    </row>
    <row r="180" spans="6:8" x14ac:dyDescent="0.25">
      <c r="H180" s="69"/>
    </row>
    <row r="181" spans="6:8" x14ac:dyDescent="0.25">
      <c r="H181" s="69"/>
    </row>
    <row r="182" spans="6:8" x14ac:dyDescent="0.25">
      <c r="H182" s="69"/>
    </row>
    <row r="184" spans="6:8" x14ac:dyDescent="0.25">
      <c r="H184" s="69"/>
    </row>
  </sheetData>
  <autoFilter ref="A6:H172" xr:uid="{00000000-0009-0000-0000-000005000000}">
    <filterColumn colId="0" showButton="0">
      <filters>
        <filter val="38"/>
        <filter val="Izvior financiranja 4.9."/>
        <filter val="Izvor financiranja 4.9."/>
      </filters>
    </filterColumn>
    <filterColumn colId="1" showButton="0"/>
  </autoFilter>
  <mergeCells count="59">
    <mergeCell ref="A164:C164"/>
    <mergeCell ref="A165:C165"/>
    <mergeCell ref="A169:C169"/>
    <mergeCell ref="A48:C48"/>
    <mergeCell ref="A133:C133"/>
    <mergeCell ref="A137:C137"/>
    <mergeCell ref="A138:C138"/>
    <mergeCell ref="A142:C142"/>
    <mergeCell ref="A120:C120"/>
    <mergeCell ref="A123:C123"/>
    <mergeCell ref="A124:C124"/>
    <mergeCell ref="A128:C128"/>
    <mergeCell ref="A132:C132"/>
    <mergeCell ref="A160:C160"/>
    <mergeCell ref="A146:C146"/>
    <mergeCell ref="A147:C147"/>
    <mergeCell ref="A151:C151"/>
    <mergeCell ref="A155:C155"/>
    <mergeCell ref="A156:C156"/>
    <mergeCell ref="A108:C108"/>
    <mergeCell ref="A111:C111"/>
    <mergeCell ref="A112:C112"/>
    <mergeCell ref="A116:C116"/>
    <mergeCell ref="A117:C117"/>
    <mergeCell ref="A85:C85"/>
    <mergeCell ref="A90:C90"/>
    <mergeCell ref="A93:C93"/>
    <mergeCell ref="A97:C97"/>
    <mergeCell ref="A105:C105"/>
    <mergeCell ref="A86:C86"/>
    <mergeCell ref="A82:C82"/>
    <mergeCell ref="A61:C61"/>
    <mergeCell ref="A51:C51"/>
    <mergeCell ref="A52:C52"/>
    <mergeCell ref="A53:C53"/>
    <mergeCell ref="A54:C54"/>
    <mergeCell ref="A60:C60"/>
    <mergeCell ref="A57:C57"/>
    <mergeCell ref="A64:C64"/>
    <mergeCell ref="A70:C70"/>
    <mergeCell ref="A71:C71"/>
    <mergeCell ref="A75:C75"/>
    <mergeCell ref="A7:D7"/>
    <mergeCell ref="A44:C44"/>
    <mergeCell ref="A8:C8"/>
    <mergeCell ref="A9:C9"/>
    <mergeCell ref="A33:C33"/>
    <mergeCell ref="A39:C39"/>
    <mergeCell ref="A2:H2"/>
    <mergeCell ref="A6:C6"/>
    <mergeCell ref="A26:C26"/>
    <mergeCell ref="A27:C27"/>
    <mergeCell ref="A32:C32"/>
    <mergeCell ref="A10:C10"/>
    <mergeCell ref="A11:C11"/>
    <mergeCell ref="A14:C14"/>
    <mergeCell ref="A17:C17"/>
    <mergeCell ref="A21:C21"/>
    <mergeCell ref="A4:H4"/>
  </mergeCells>
  <pageMargins left="0.7" right="0.7" top="0.75" bottom="0.75" header="0.3" footer="0.3"/>
  <pageSetup paperSize="9" scale="61" fitToHeight="0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"/>
  <sheetViews>
    <sheetView workbookViewId="0">
      <selection activeCell="G14" sqref="G14"/>
    </sheetView>
  </sheetViews>
  <sheetFormatPr defaultRowHeight="15" x14ac:dyDescent="0.25"/>
  <sheetData>
    <row r="1" spans="1:9" ht="15.75" x14ac:dyDescent="0.25">
      <c r="A1" s="101"/>
      <c r="B1" s="101"/>
      <c r="C1" s="101"/>
      <c r="D1" s="101"/>
      <c r="E1" s="101"/>
      <c r="F1" s="101"/>
      <c r="G1" s="101"/>
      <c r="H1" s="101"/>
      <c r="I1" s="101"/>
    </row>
    <row r="2" spans="1:9" ht="54" customHeight="1" x14ac:dyDescent="0.25">
      <c r="A2" s="147" t="s">
        <v>141</v>
      </c>
      <c r="B2" s="147"/>
      <c r="C2" s="147"/>
      <c r="D2" s="147"/>
      <c r="E2" s="147"/>
      <c r="F2" s="147"/>
      <c r="G2" s="147"/>
      <c r="H2" s="147"/>
      <c r="I2" s="147"/>
    </row>
    <row r="4" spans="1:9" x14ac:dyDescent="0.25">
      <c r="A4" s="94" t="s">
        <v>142</v>
      </c>
    </row>
    <row r="5" spans="1:9" x14ac:dyDescent="0.25">
      <c r="A5" s="94" t="s">
        <v>143</v>
      </c>
    </row>
    <row r="6" spans="1:9" ht="15.75" x14ac:dyDescent="0.25">
      <c r="F6" s="95" t="s">
        <v>138</v>
      </c>
      <c r="G6" s="96"/>
      <c r="H6" s="95"/>
    </row>
    <row r="7" spans="1:9" ht="15.75" x14ac:dyDescent="0.25">
      <c r="F7" s="95" t="s">
        <v>139</v>
      </c>
      <c r="G7" s="96"/>
      <c r="H7" s="95"/>
    </row>
  </sheetData>
  <mergeCells count="1">
    <mergeCell ref="A2:I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Višak manjak</vt:lpstr>
      <vt:lpstr>POSEBNI DIO</vt:lpstr>
      <vt:lpstr>Završne odredbe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Nikolina Petric</cp:lastModifiedBy>
  <cp:lastPrinted>2023-02-22T10:53:12Z</cp:lastPrinted>
  <dcterms:created xsi:type="dcterms:W3CDTF">2022-08-12T12:51:27Z</dcterms:created>
  <dcterms:modified xsi:type="dcterms:W3CDTF">2024-01-17T06:43:43Z</dcterms:modified>
</cp:coreProperties>
</file>