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racunovodstvo\Desktop\2020.-2022\Financiijski plan, rebalans, izvještaj o izvršenju, raspodjela rezultata\Rebalans financijskog plana\Rebalans I 2023\"/>
    </mc:Choice>
  </mc:AlternateContent>
  <bookViews>
    <workbookView xWindow="0" yWindow="0" windowWidth="25200" windowHeight="11250" tabRatio="628"/>
  </bookViews>
  <sheets>
    <sheet name="SAŽETAK" sheetId="11" r:id="rId1"/>
    <sheet name=" Račun prihoda i rashoda" sheetId="3" r:id="rId2"/>
    <sheet name="Rashodi prema funkcijskoj kl" sheetId="5" r:id="rId3"/>
    <sheet name="Višak manjak" sheetId="12" r:id="rId4"/>
    <sheet name="POSEBNI DIO" sheetId="7" r:id="rId5"/>
  </sheets>
  <externalReferences>
    <externalReference r:id="rId6"/>
    <externalReference r:id="rId7"/>
  </externalReferences>
  <definedNames>
    <definedName name="_xlnm._FilterDatabase" localSheetId="4" hidden="1">'POSEBNI DIO'!$A$8:$N$122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D16" i="5" l="1"/>
  <c r="D14" i="5"/>
  <c r="E9" i="7"/>
  <c r="H18" i="12"/>
  <c r="H55" i="11"/>
  <c r="H56" i="11" s="1"/>
  <c r="H10" i="12"/>
  <c r="G10" i="12"/>
  <c r="H12" i="12"/>
  <c r="H11" i="12"/>
  <c r="H23" i="12"/>
  <c r="G61" i="11"/>
  <c r="H19" i="12"/>
  <c r="H20" i="12"/>
  <c r="F21" i="3"/>
  <c r="H17" i="12"/>
  <c r="H16" i="12"/>
  <c r="H15" i="12"/>
  <c r="H14" i="12"/>
  <c r="C22" i="12"/>
  <c r="C21" i="12"/>
  <c r="C20" i="12"/>
  <c r="C19" i="12"/>
  <c r="G18" i="12"/>
  <c r="F18" i="12"/>
  <c r="C16" i="12"/>
  <c r="C15" i="12"/>
  <c r="C14" i="12"/>
  <c r="H13" i="12"/>
  <c r="G13" i="12"/>
  <c r="G12" i="12" s="1"/>
  <c r="G11" i="12" s="1"/>
  <c r="G23" i="12" s="1"/>
  <c r="F13" i="12"/>
  <c r="F12" i="12" s="1"/>
  <c r="F11" i="12" s="1"/>
  <c r="F23" i="12" s="1"/>
  <c r="G77" i="11" l="1"/>
  <c r="H70" i="11" l="1"/>
  <c r="H54" i="11"/>
  <c r="H61" i="11"/>
  <c r="G62" i="11"/>
  <c r="G78" i="11" s="1"/>
  <c r="H22" i="11"/>
  <c r="H21" i="11"/>
  <c r="H19" i="11"/>
  <c r="H18" i="11"/>
  <c r="G61" i="3"/>
  <c r="G62" i="3"/>
  <c r="G63" i="3"/>
  <c r="G60" i="3"/>
  <c r="G55" i="3"/>
  <c r="G56" i="3"/>
  <c r="G57" i="3"/>
  <c r="G54" i="3"/>
  <c r="G52" i="3"/>
  <c r="G50" i="3"/>
  <c r="G49" i="3"/>
  <c r="G40" i="3"/>
  <c r="G41" i="3"/>
  <c r="G42" i="3"/>
  <c r="G43" i="3"/>
  <c r="G44" i="3"/>
  <c r="G45" i="3"/>
  <c r="G46" i="3"/>
  <c r="G47" i="3"/>
  <c r="G39" i="3"/>
  <c r="G33" i="3"/>
  <c r="G34" i="3"/>
  <c r="G35" i="3"/>
  <c r="G36" i="3"/>
  <c r="G37" i="3"/>
  <c r="G32" i="3"/>
  <c r="G22" i="3"/>
  <c r="G23" i="3"/>
  <c r="G24" i="3"/>
  <c r="G21" i="3"/>
  <c r="G19" i="3"/>
  <c r="G18" i="3"/>
  <c r="G17" i="3" s="1"/>
  <c r="G16" i="3"/>
  <c r="G14" i="3" s="1"/>
  <c r="G13" i="3"/>
  <c r="G12" i="3" s="1"/>
  <c r="G15" i="3"/>
  <c r="F19" i="3"/>
  <c r="F13" i="3"/>
  <c r="H62" i="11" l="1"/>
  <c r="H9" i="7"/>
  <c r="F9" i="7"/>
  <c r="D9" i="7"/>
  <c r="D17" i="3" l="1"/>
  <c r="D14" i="3"/>
  <c r="F17" i="11" l="1"/>
  <c r="H63" i="11"/>
  <c r="G63" i="11"/>
  <c r="F63" i="11"/>
  <c r="F60" i="11"/>
  <c r="G56" i="11"/>
  <c r="F56" i="11"/>
  <c r="F53" i="11"/>
  <c r="H47" i="11"/>
  <c r="G47" i="11"/>
  <c r="F47" i="11"/>
  <c r="H41" i="11"/>
  <c r="G41" i="11"/>
  <c r="F41" i="11"/>
  <c r="H32" i="11"/>
  <c r="G32" i="11"/>
  <c r="F32" i="11"/>
  <c r="H31" i="11"/>
  <c r="H30" i="11" s="1"/>
  <c r="H78" i="11" s="1"/>
  <c r="G31" i="11"/>
  <c r="G30" i="11" s="1"/>
  <c r="F31" i="11"/>
  <c r="F30" i="11" s="1"/>
  <c r="F78" i="11" s="1"/>
  <c r="H28" i="11"/>
  <c r="H27" i="11" s="1"/>
  <c r="H33" i="11" s="1"/>
  <c r="G28" i="11"/>
  <c r="G27" i="11" s="1"/>
  <c r="F28" i="11"/>
  <c r="F27" i="11" s="1"/>
  <c r="H20" i="11"/>
  <c r="G20" i="11"/>
  <c r="G70" i="11" s="1"/>
  <c r="F20" i="11"/>
  <c r="F70" i="11" s="1"/>
  <c r="H17" i="11"/>
  <c r="H69" i="11" s="1"/>
  <c r="G17" i="11"/>
  <c r="F69" i="11"/>
  <c r="G23" i="11" l="1"/>
  <c r="H71" i="11"/>
  <c r="G69" i="11"/>
  <c r="G71" i="11" s="1"/>
  <c r="H77" i="11"/>
  <c r="H79" i="11" s="1"/>
  <c r="F71" i="11"/>
  <c r="F33" i="11"/>
  <c r="F77" i="11"/>
  <c r="F79" i="11" s="1"/>
  <c r="G33" i="11"/>
  <c r="G79" i="11"/>
  <c r="F23" i="11"/>
  <c r="H23" i="11"/>
  <c r="E59" i="3" l="1"/>
  <c r="F59" i="3"/>
  <c r="G59" i="3"/>
  <c r="E20" i="3" l="1"/>
  <c r="F20" i="3"/>
  <c r="G20" i="3"/>
  <c r="G11" i="3" s="1"/>
  <c r="F17" i="3" l="1"/>
  <c r="F14" i="3"/>
  <c r="F12" i="3"/>
  <c r="E12" i="3"/>
  <c r="E14" i="3"/>
  <c r="E17" i="3"/>
  <c r="F11" i="3" l="1"/>
  <c r="E11" i="3"/>
  <c r="F58" i="3"/>
  <c r="G58" i="3"/>
  <c r="E58" i="3"/>
  <c r="F53" i="3"/>
  <c r="G53" i="3"/>
  <c r="E53" i="3"/>
  <c r="F51" i="3"/>
  <c r="G51" i="3"/>
  <c r="E51" i="3"/>
  <c r="F48" i="3"/>
  <c r="G48" i="3"/>
  <c r="E48" i="3"/>
  <c r="F38" i="3"/>
  <c r="G38" i="3"/>
  <c r="E38" i="3"/>
  <c r="F31" i="3"/>
  <c r="G31" i="3"/>
  <c r="E31" i="3"/>
  <c r="G30" i="3" l="1"/>
  <c r="F30" i="3"/>
  <c r="E30" i="3"/>
  <c r="C13" i="5"/>
  <c r="D13" i="5"/>
  <c r="D12" i="5" s="1"/>
  <c r="D11" i="5" s="1"/>
  <c r="B13" i="5"/>
  <c r="C15" i="5"/>
  <c r="D15" i="5"/>
  <c r="B15" i="5"/>
  <c r="B12" i="5" l="1"/>
  <c r="B11" i="5" s="1"/>
  <c r="C12" i="5"/>
  <c r="C11" i="5" s="1"/>
</calcChain>
</file>

<file path=xl/sharedStrings.xml><?xml version="1.0" encoding="utf-8"?>
<sst xmlns="http://schemas.openxmlformats.org/spreadsheetml/2006/main" count="478" uniqueCount="151">
  <si>
    <t>PRIHODI UKUPNO</t>
  </si>
  <si>
    <t>PRIHODI POSLOVANJA</t>
  </si>
  <si>
    <t>RASHODI UKUPNO</t>
  </si>
  <si>
    <t>RAZLIKA - VIŠAK / MANJAK</t>
  </si>
  <si>
    <t>NETO FINANCIRANJE</t>
  </si>
  <si>
    <t>Naziv prihoda</t>
  </si>
  <si>
    <t xml:space="preserve">A. RAČUN PRIHODA I RASHODA </t>
  </si>
  <si>
    <t>Razred</t>
  </si>
  <si>
    <t>Skupina</t>
  </si>
  <si>
    <t>Izvor</t>
  </si>
  <si>
    <t>Prihodi poslovanja</t>
  </si>
  <si>
    <t>Opći prihodi i primici</t>
  </si>
  <si>
    <t>Prihodi od prodaje nefinancijske imovine</t>
  </si>
  <si>
    <t>RASHODI POSLOVANJA</t>
  </si>
  <si>
    <t>Naziv rashoda</t>
  </si>
  <si>
    <t>Rashodi poslovanja</t>
  </si>
  <si>
    <t>Rashodi za zaposlene</t>
  </si>
  <si>
    <t>Rashodi za nabavu nefinancijske imovine</t>
  </si>
  <si>
    <t>RASHODI PREMA FUNKCIJSKOJ KLASIFIKACIJI</t>
  </si>
  <si>
    <t>BROJČANA OZNAKA I NAZIV</t>
  </si>
  <si>
    <t>UKUPNI RASHODI</t>
  </si>
  <si>
    <t>Primici od financijske imovine i zaduživanja</t>
  </si>
  <si>
    <t>Izdaci za financijsku imovinu i otplate zajmova</t>
  </si>
  <si>
    <t>II. POSEBNI DIO</t>
  </si>
  <si>
    <t>Materijalni rashodi</t>
  </si>
  <si>
    <t>Vlastiti prihodi</t>
  </si>
  <si>
    <t>B) SAŽETAK RAČUNA FINANCIRANJA</t>
  </si>
  <si>
    <t>UKUPAN DONOS VIŠKA / MANJKA IZ PRETHODNE(IH) GODINE***</t>
  </si>
  <si>
    <t>Pomoći iz inozemstva i od subjekata unutar općeg proračuna</t>
  </si>
  <si>
    <t>Rashodi za nabavu proizvedene dugotrajne imovine</t>
  </si>
  <si>
    <t>C) PRENESENI VIŠAK ILI PRENESENI MANJAK I VIŠEGODIŠNJI PLAN URAVNOTEŽENJA</t>
  </si>
  <si>
    <t>Naziv</t>
  </si>
  <si>
    <t>EUR</t>
  </si>
  <si>
    <t>KN</t>
  </si>
  <si>
    <t>EUR/KN*</t>
  </si>
  <si>
    <t>Brojčana oznaka i naziv</t>
  </si>
  <si>
    <t>Višak prihoda iz prethodne godine koji će se rasporediti</t>
  </si>
  <si>
    <t>Manjak prihoda iz prethodne godine za pokriće</t>
  </si>
  <si>
    <r>
      <rPr>
        <b/>
        <sz val="11"/>
        <rFont val="Times New Roman"/>
        <family val="1"/>
        <charset val="238"/>
      </rPr>
      <t>RAZLIKA</t>
    </r>
    <r>
      <rPr>
        <b/>
        <sz val="11"/>
        <color indexed="8"/>
        <rFont val="Times New Roman"/>
        <family val="1"/>
        <charset val="238"/>
      </rPr>
      <t xml:space="preserve"> VIŠAK / MANJAK IZ PRETHODNE(IH) GODINE KOJI ĆE SE RASPOREDITI / POKRITI</t>
    </r>
  </si>
  <si>
    <t>UKUPNO FINANCIJSKI PLAN (A.+B.+C.)</t>
  </si>
  <si>
    <t>PRIHODI, PRIMICI I VIŠAK</t>
  </si>
  <si>
    <t>RASHODI, IZDACI I MANJAK</t>
  </si>
  <si>
    <t>RAZLIKA</t>
  </si>
  <si>
    <t>09 Obrazovanje</t>
  </si>
  <si>
    <t>091 Predškolsko i osnovno obrazovanje</t>
  </si>
  <si>
    <t>0912 Osnovno obrazovanje</t>
  </si>
  <si>
    <t>096 Dodatne usluge u obrazovanju</t>
  </si>
  <si>
    <t>DECENTRALIZIRANE FUNKCIJE</t>
  </si>
  <si>
    <t>Aktivnost A407001</t>
  </si>
  <si>
    <t>Naknade građanima i kućanstvima na temelju osiguranja i druge naknade</t>
  </si>
  <si>
    <t>Financijski rashodi</t>
  </si>
  <si>
    <t>Aktivnost A407013</t>
  </si>
  <si>
    <t>Rashodi za zaposlene - OŠ Samobor</t>
  </si>
  <si>
    <t>Kapitalni projekt K407001</t>
  </si>
  <si>
    <t>Ulaganja na materijalnoj imovini</t>
  </si>
  <si>
    <t>DODATNE POTREBE U OSNOVNOM ŠKOLSTVU</t>
  </si>
  <si>
    <t>Aktivnost A407101</t>
  </si>
  <si>
    <t>Izborna nastava i ostale izvannastavne aktivnosti</t>
  </si>
  <si>
    <t>Pomoći dane u inozemstvo i unutar općeg proračuna</t>
  </si>
  <si>
    <t>Aktivnost A407103</t>
  </si>
  <si>
    <t>Produženi boravak i školska prehrana</t>
  </si>
  <si>
    <t>Aktivnost A407104</t>
  </si>
  <si>
    <t>Ostali programi u osnovnom obrazovanju</t>
  </si>
  <si>
    <t>Tekući projekt T407106</t>
  </si>
  <si>
    <t>Školska shema</t>
  </si>
  <si>
    <t>Tekući projekt T407116</t>
  </si>
  <si>
    <t>Pomoćnici u nastavi financirani iz Proračuna Grada</t>
  </si>
  <si>
    <t>Tekući projekt T407123</t>
  </si>
  <si>
    <t>Pripravništvo HZZ - OŠ Samobor</t>
  </si>
  <si>
    <t>Tekući projekt T407140</t>
  </si>
  <si>
    <t>Vjetar u leđa - faza V - OŠ Samobor</t>
  </si>
  <si>
    <t>0960 Dodatne usluge u obrazovanju</t>
  </si>
  <si>
    <t>Prihodi od pomoći</t>
  </si>
  <si>
    <t>Posebne namjene</t>
  </si>
  <si>
    <t>Prihodi od nefinancijske imovine</t>
  </si>
  <si>
    <t>Prihodi od donacija</t>
  </si>
  <si>
    <t>Pomoći</t>
  </si>
  <si>
    <t>Donacije</t>
  </si>
  <si>
    <t xml:space="preserve">Prihodi iz nadležnog proračuna za financiranje redovne djelatnosti proračunskih korisnika </t>
  </si>
  <si>
    <t>donacije</t>
  </si>
  <si>
    <t>1.1.</t>
  </si>
  <si>
    <t>3.1.</t>
  </si>
  <si>
    <t>4.9.</t>
  </si>
  <si>
    <t>3.9.</t>
  </si>
  <si>
    <t>6.5.</t>
  </si>
  <si>
    <t>2.9.</t>
  </si>
  <si>
    <t>5.8.</t>
  </si>
  <si>
    <t>4.1.</t>
  </si>
  <si>
    <t>5.1.</t>
  </si>
  <si>
    <t>Članak 2.</t>
  </si>
  <si>
    <t>Članak 3.</t>
  </si>
  <si>
    <t>I. OPĆI DIO</t>
  </si>
  <si>
    <t>A) SAŽETAK RAČUNA PRIHODA I RASHODA</t>
  </si>
  <si>
    <t>Članak 1.</t>
  </si>
  <si>
    <t>BROJ KONTA</t>
  </si>
  <si>
    <t>VRSTA RASHODA / IZDATAKA</t>
  </si>
  <si>
    <t>PROMJENA IZNOS</t>
  </si>
  <si>
    <t>PROMJENA (%)</t>
  </si>
  <si>
    <t>NOVI IZNOS</t>
  </si>
  <si>
    <t/>
  </si>
  <si>
    <t>SVEUKUPNO RASHODI / IZDACI</t>
  </si>
  <si>
    <t>Korisnik  005</t>
  </si>
  <si>
    <t>OSNOVNA ŠKOLA SAMOBOR</t>
  </si>
  <si>
    <t>Program 4070</t>
  </si>
  <si>
    <t>Izvor  1.1.</t>
  </si>
  <si>
    <t>GRAD SAMOBOR-  Opći prihodi i  primici</t>
  </si>
  <si>
    <t>3</t>
  </si>
  <si>
    <t>32</t>
  </si>
  <si>
    <t>37</t>
  </si>
  <si>
    <t>Izvor  2.9.</t>
  </si>
  <si>
    <t>OSNOVNE ŠKOLE - VLASTITI PRIHODI</t>
  </si>
  <si>
    <t>Izvor  3.1.</t>
  </si>
  <si>
    <t>GRAD SAMOBOR-POSEBNE NAMJENE</t>
  </si>
  <si>
    <t>34</t>
  </si>
  <si>
    <t>Izvor  4.9.</t>
  </si>
  <si>
    <t>OSNOVNE ŠKOLE - PRIHODI OD POMOĆI</t>
  </si>
  <si>
    <t>31</t>
  </si>
  <si>
    <t>4</t>
  </si>
  <si>
    <t>42</t>
  </si>
  <si>
    <t>Izvor  5.8.</t>
  </si>
  <si>
    <t>OSNOVNE ŠKOLE - PRIHODI OD DONACIJA</t>
  </si>
  <si>
    <t>Program 4071</t>
  </si>
  <si>
    <t>36</t>
  </si>
  <si>
    <t>Izvor  3.9.</t>
  </si>
  <si>
    <t>OSNOVNE ŠKOLE - POSEBNE NAMJENE</t>
  </si>
  <si>
    <t>Izvor  6.5.</t>
  </si>
  <si>
    <t>OSNOVNE ŠKOLE - PRIHODI OD NEFINANCIJSKE IMOVINE</t>
  </si>
  <si>
    <t>Izvor  4.1.</t>
  </si>
  <si>
    <t>GRAD SAMOBOR- POMOĆI</t>
  </si>
  <si>
    <t>FINANCIJSKI PLAN ZA 2023.</t>
  </si>
  <si>
    <t>U članku 6. stupac Financijski plan za 2023. mijenja se kako slijedi:</t>
  </si>
  <si>
    <t>U članku 3. stupac Financijski plan za 2023. mijenja se kako slijedi:</t>
  </si>
  <si>
    <t>Financijski plan za 2023.</t>
  </si>
  <si>
    <t>Izmjena</t>
  </si>
  <si>
    <t>Novi plan 2023.</t>
  </si>
  <si>
    <t>U članku 2. stupac Financijski plan za 2023. minjenja se kako slijedi:</t>
  </si>
  <si>
    <t>IZMJENE I DOPUNE FINANCIJSKOG PLANA OSNOVNE ŠKOLE SAMOBOR ZA 2023. I PROJEKCIJA ZA 2024. I 2025. GODINU</t>
  </si>
  <si>
    <t>U Financijskom planu Osnovne škole Samobor za 2023. godinu i projekcije za 2024. i 2025. godinu u članku 1. stupac Financijski plan za 2023. minjenja se kako slijedi:</t>
  </si>
  <si>
    <t xml:space="preserve">Financijski plan za 2023. </t>
  </si>
  <si>
    <t>Članak 5.</t>
  </si>
  <si>
    <t>U članku 5. stupac Financijski plan za 2023. mijenja se kako slijedi:</t>
  </si>
  <si>
    <t>C) PRENESENI VIŠAK/MANJAK PRIHODA NAD RASHODIMA</t>
  </si>
  <si>
    <t>UKUPAN DONOS VIŠKA / MANJKA IZ PRETHODNE(IH) GODINE</t>
  </si>
  <si>
    <t>Vlastiti izvori</t>
  </si>
  <si>
    <t>Rezultat poslovanja</t>
  </si>
  <si>
    <t>Višak prihoda</t>
  </si>
  <si>
    <t>Prigodi od donacija</t>
  </si>
  <si>
    <t>Manjak prihoda</t>
  </si>
  <si>
    <t>Financijski plan 
za 2023.</t>
  </si>
  <si>
    <t>Članak 4.</t>
  </si>
  <si>
    <r>
      <t xml:space="preserve">Na temelju članka 36. Zakona o proračunu (Narodne novine br. 144/21), članka 142. Statuta Osnovne škole Samobor, Školski odbor Osnove škole Samobor na </t>
    </r>
    <r>
      <rPr>
        <u/>
        <sz val="12"/>
        <color theme="1"/>
        <rFont val="Times New Roman"/>
        <family val="1"/>
        <charset val="238"/>
      </rPr>
      <t xml:space="preserve">   21  </t>
    </r>
    <r>
      <rPr>
        <sz val="12"/>
        <color theme="1"/>
        <rFont val="Times New Roman"/>
        <family val="1"/>
        <charset val="238"/>
      </rPr>
      <t xml:space="preserve"> sjednici održanoj </t>
    </r>
    <r>
      <rPr>
        <u/>
        <sz val="12"/>
        <color theme="1"/>
        <rFont val="Times New Roman"/>
        <family val="1"/>
        <charset val="238"/>
      </rPr>
      <t xml:space="preserve">    31.05.2023.    </t>
    </r>
    <r>
      <rPr>
        <sz val="12"/>
        <color theme="1"/>
        <rFont val="Times New Roman"/>
        <family val="1"/>
        <charset val="238"/>
      </rPr>
      <t xml:space="preserve"> godine donio je: 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</si>
</sst>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[$-1041A]#,##0.00;\-\ #,##0.00"/>
    <numFmt numFmtId="165" formatCode="#,##0.00_ ;\-#,##0.00\ "/>
  </numFmts>
  <fonts count="36" x14ac:knownFonts="1">
    <font>
      <sz val="11"/>
      <color theme="1"/>
      <name val="Calibri"/>
      <family val="2"/>
      <charset val="238"/>
      <scheme val="minor"/>
    </font>
    <font>
      <b/>
      <sz val="14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b/>
      <sz val="12"/>
      <color indexed="8"/>
      <name val="Arial"/>
      <family val="2"/>
      <charset val="238"/>
    </font>
    <font>
      <b/>
      <sz val="10"/>
      <color indexed="8"/>
      <name val="Arial"/>
      <family val="2"/>
      <charset val="238"/>
    </font>
    <font>
      <sz val="10"/>
      <name val="Arial"/>
      <family val="2"/>
      <charset val="238"/>
    </font>
    <font>
      <i/>
      <sz val="10"/>
      <name val="Arial"/>
      <family val="2"/>
      <charset val="238"/>
    </font>
    <font>
      <b/>
      <sz val="10"/>
      <name val="Arial"/>
      <family val="2"/>
      <charset val="238"/>
    </font>
    <font>
      <sz val="12"/>
      <color theme="1"/>
      <name val="Calibri"/>
      <family val="2"/>
      <charset val="238"/>
      <scheme val="minor"/>
    </font>
    <font>
      <sz val="10"/>
      <color rgb="FF000000"/>
      <name val="Arial"/>
      <family val="2"/>
      <charset val="238"/>
    </font>
    <font>
      <sz val="11"/>
      <color rgb="FF000000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2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sz val="12"/>
      <color theme="1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b/>
      <i/>
      <sz val="12"/>
      <color indexed="8"/>
      <name val="Times New Roman"/>
      <family val="1"/>
      <charset val="238"/>
    </font>
    <font>
      <b/>
      <sz val="11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name val="Times New Roman"/>
      <family val="1"/>
      <charset val="238"/>
    </font>
    <font>
      <b/>
      <sz val="9"/>
      <color theme="1"/>
      <name val="Times New Roman"/>
      <family val="1"/>
      <charset val="238"/>
    </font>
    <font>
      <b/>
      <i/>
      <sz val="10"/>
      <name val="Arial"/>
      <family val="2"/>
      <charset val="238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u/>
      <sz val="12"/>
      <color theme="1"/>
      <name val="Times New Roman"/>
      <family val="1"/>
      <charset val="238"/>
    </font>
    <font>
      <i/>
      <sz val="10"/>
      <color theme="1"/>
      <name val="Arial"/>
      <family val="2"/>
      <charset val="238"/>
    </font>
    <font>
      <sz val="8"/>
      <color rgb="FF000000"/>
      <name val="Arial"/>
    </font>
    <font>
      <sz val="11"/>
      <name val="Calibri"/>
    </font>
    <font>
      <b/>
      <sz val="8"/>
      <color rgb="FFFFFFFF"/>
      <name val="Arial"/>
    </font>
    <font>
      <b/>
      <sz val="8"/>
      <color rgb="FF000000"/>
      <name val="Arial"/>
    </font>
    <font>
      <sz val="8"/>
      <color rgb="FF000000"/>
      <name val="Arial"/>
      <family val="2"/>
      <charset val="238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696969"/>
        <bgColor rgb="FF696969"/>
      </patternFill>
    </fill>
    <fill>
      <patternFill patternType="solid">
        <fgColor rgb="FFA3C9B9"/>
        <bgColor rgb="FFA3C9B9"/>
      </patternFill>
    </fill>
    <fill>
      <patternFill patternType="solid">
        <fgColor rgb="FFC1C1FF"/>
        <bgColor rgb="FFC1C1FF"/>
      </patternFill>
    </fill>
    <fill>
      <patternFill patternType="solid">
        <fgColor rgb="FFE1E1FF"/>
        <bgColor rgb="FFE1E1FF"/>
      </patternFill>
    </fill>
    <fill>
      <patternFill patternType="solid">
        <fgColor rgb="FFFFEE75"/>
        <bgColor rgb="FFFFEE75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0" fontId="9" fillId="0" borderId="0"/>
    <xf numFmtId="0" fontId="9" fillId="0" borderId="0" applyNumberFormat="0" applyFont="0" applyBorder="0" applyProtection="0"/>
    <xf numFmtId="0" fontId="9" fillId="0" borderId="0" applyNumberFormat="0" applyFont="0" applyBorder="0" applyProtection="0"/>
    <xf numFmtId="0" fontId="2" fillId="0" borderId="0"/>
  </cellStyleXfs>
  <cellXfs count="155">
    <xf numFmtId="0" fontId="0" fillId="0" borderId="0" xfId="0"/>
    <xf numFmtId="0" fontId="1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 wrapText="1"/>
    </xf>
    <xf numFmtId="3" fontId="2" fillId="2" borderId="3" xfId="0" applyNumberFormat="1" applyFont="1" applyFill="1" applyBorder="1" applyAlignment="1">
      <alignment horizontal="right"/>
    </xf>
    <xf numFmtId="3" fontId="2" fillId="2" borderId="3" xfId="0" applyNumberFormat="1" applyFont="1" applyFill="1" applyBorder="1" applyAlignment="1">
      <alignment horizontal="right" wrapText="1"/>
    </xf>
    <xf numFmtId="0" fontId="7" fillId="2" borderId="3" xfId="0" applyFont="1" applyFill="1" applyBorder="1" applyAlignment="1">
      <alignment horizontal="left" vertical="center" wrapText="1"/>
    </xf>
    <xf numFmtId="0" fontId="5" fillId="2" borderId="3" xfId="0" quotePrefix="1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/>
    </xf>
    <xf numFmtId="0" fontId="7" fillId="2" borderId="3" xfId="0" applyFont="1" applyFill="1" applyBorder="1" applyAlignment="1">
      <alignment horizontal="left" vertical="center"/>
    </xf>
    <xf numFmtId="0" fontId="5" fillId="2" borderId="3" xfId="0" applyFont="1" applyFill="1" applyBorder="1" applyAlignment="1">
      <alignment horizontal="left" vertical="center" wrapText="1"/>
    </xf>
    <xf numFmtId="0" fontId="5" fillId="2" borderId="3" xfId="0" applyFont="1" applyFill="1" applyBorder="1" applyAlignment="1">
      <alignment horizontal="left" vertical="center"/>
    </xf>
    <xf numFmtId="0" fontId="6" fillId="2" borderId="3" xfId="0" quotePrefix="1" applyFont="1" applyFill="1" applyBorder="1" applyAlignment="1">
      <alignment horizontal="left" vertical="center" wrapText="1"/>
    </xf>
    <xf numFmtId="0" fontId="4" fillId="4" borderId="4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vertical="center" wrapText="1"/>
    </xf>
    <xf numFmtId="0" fontId="7" fillId="2" borderId="3" xfId="0" quotePrefix="1" applyFont="1" applyFill="1" applyBorder="1" applyAlignment="1">
      <alignment horizontal="left" vertical="center"/>
    </xf>
    <xf numFmtId="0" fontId="10" fillId="0" borderId="11" xfId="1" applyFont="1" applyBorder="1"/>
    <xf numFmtId="0" fontId="16" fillId="2" borderId="1" xfId="0" applyFont="1" applyFill="1" applyBorder="1" applyAlignment="1">
      <alignment horizontal="center" vertical="center" wrapText="1"/>
    </xf>
    <xf numFmtId="0" fontId="16" fillId="2" borderId="3" xfId="0" applyFont="1" applyFill="1" applyBorder="1" applyAlignment="1">
      <alignment horizontal="center" vertical="center" wrapText="1"/>
    </xf>
    <xf numFmtId="0" fontId="14" fillId="2" borderId="1" xfId="0" applyFont="1" applyFill="1" applyBorder="1" applyAlignment="1">
      <alignment horizontal="center" vertical="center"/>
    </xf>
    <xf numFmtId="0" fontId="14" fillId="2" borderId="3" xfId="0" applyFont="1" applyFill="1" applyBorder="1" applyAlignment="1">
      <alignment horizontal="center" vertical="center"/>
    </xf>
    <xf numFmtId="0" fontId="12" fillId="0" borderId="3" xfId="0" applyFont="1" applyBorder="1" applyAlignment="1">
      <alignment horizontal="left"/>
    </xf>
    <xf numFmtId="0" fontId="17" fillId="0" borderId="0" xfId="0" quotePrefix="1" applyFont="1" applyAlignment="1">
      <alignment horizontal="left" wrapText="1"/>
    </xf>
    <xf numFmtId="0" fontId="18" fillId="0" borderId="0" xfId="0" applyFont="1" applyAlignment="1">
      <alignment wrapText="1"/>
    </xf>
    <xf numFmtId="3" fontId="11" fillId="0" borderId="0" xfId="0" applyNumberFormat="1" applyFont="1" applyAlignment="1">
      <alignment horizontal="right"/>
    </xf>
    <xf numFmtId="0" fontId="17" fillId="0" borderId="0" xfId="0" quotePrefix="1" applyFont="1" applyAlignment="1">
      <alignment horizontal="left" vertical="center" wrapText="1"/>
    </xf>
    <xf numFmtId="0" fontId="18" fillId="0" borderId="0" xfId="0" applyFont="1" applyAlignment="1">
      <alignment vertical="center" wrapText="1"/>
    </xf>
    <xf numFmtId="0" fontId="13" fillId="0" borderId="0" xfId="0" applyFont="1" applyAlignment="1">
      <alignment horizontal="center" vertical="center" wrapText="1"/>
    </xf>
    <xf numFmtId="0" fontId="13" fillId="0" borderId="0" xfId="0" applyFont="1"/>
    <xf numFmtId="0" fontId="11" fillId="0" borderId="0" xfId="0" quotePrefix="1" applyFont="1" applyAlignment="1">
      <alignment horizontal="center" vertical="center" wrapText="1"/>
    </xf>
    <xf numFmtId="0" fontId="13" fillId="5" borderId="1" xfId="0" applyFont="1" applyFill="1" applyBorder="1" applyAlignment="1">
      <alignment horizontal="left" vertical="center"/>
    </xf>
    <xf numFmtId="0" fontId="11" fillId="5" borderId="2" xfId="0" applyFont="1" applyFill="1" applyBorder="1" applyAlignment="1">
      <alignment horizontal="left" vertical="center"/>
    </xf>
    <xf numFmtId="3" fontId="21" fillId="3" borderId="3" xfId="0" applyNumberFormat="1" applyFont="1" applyFill="1" applyBorder="1" applyAlignment="1">
      <alignment horizontal="right"/>
    </xf>
    <xf numFmtId="0" fontId="24" fillId="0" borderId="4" xfId="0" applyFont="1" applyBorder="1" applyAlignment="1">
      <alignment vertical="center"/>
    </xf>
    <xf numFmtId="3" fontId="22" fillId="0" borderId="3" xfId="0" applyNumberFormat="1" applyFont="1" applyBorder="1" applyAlignment="1">
      <alignment horizontal="right"/>
    </xf>
    <xf numFmtId="0" fontId="24" fillId="0" borderId="2" xfId="0" applyFont="1" applyBorder="1" applyAlignment="1">
      <alignment vertical="center"/>
    </xf>
    <xf numFmtId="0" fontId="23" fillId="3" borderId="1" xfId="0" applyFont="1" applyFill="1" applyBorder="1" applyAlignment="1">
      <alignment horizontal="left" vertical="center"/>
    </xf>
    <xf numFmtId="0" fontId="24" fillId="3" borderId="2" xfId="0" applyFont="1" applyFill="1" applyBorder="1" applyAlignment="1">
      <alignment vertical="center"/>
    </xf>
    <xf numFmtId="0" fontId="24" fillId="0" borderId="4" xfId="0" applyFont="1" applyBorder="1" applyAlignment="1">
      <alignment vertical="center" wrapText="1"/>
    </xf>
    <xf numFmtId="0" fontId="25" fillId="0" borderId="5" xfId="0" applyFont="1" applyBorder="1" applyAlignment="1">
      <alignment horizontal="right" vertical="center"/>
    </xf>
    <xf numFmtId="0" fontId="10" fillId="0" borderId="12" xfId="1" applyFont="1" applyBorder="1"/>
    <xf numFmtId="0" fontId="12" fillId="5" borderId="3" xfId="0" applyFont="1" applyFill="1" applyBorder="1" applyAlignment="1">
      <alignment horizontal="left"/>
    </xf>
    <xf numFmtId="0" fontId="15" fillId="0" borderId="2" xfId="0" applyFont="1" applyBorder="1"/>
    <xf numFmtId="3" fontId="22" fillId="5" borderId="3" xfId="0" applyNumberFormat="1" applyFont="1" applyFill="1" applyBorder="1" applyAlignment="1">
      <alignment horizontal="right"/>
    </xf>
    <xf numFmtId="3" fontId="22" fillId="5" borderId="3" xfId="0" quotePrefix="1" applyNumberFormat="1" applyFont="1" applyFill="1" applyBorder="1" applyAlignment="1">
      <alignment horizontal="right"/>
    </xf>
    <xf numFmtId="3" fontId="21" fillId="4" borderId="3" xfId="0" applyNumberFormat="1" applyFont="1" applyFill="1" applyBorder="1" applyAlignment="1">
      <alignment horizontal="right"/>
    </xf>
    <xf numFmtId="0" fontId="22" fillId="5" borderId="1" xfId="0" applyFont="1" applyFill="1" applyBorder="1" applyAlignment="1">
      <alignment horizontal="left" vertical="center"/>
    </xf>
    <xf numFmtId="0" fontId="12" fillId="0" borderId="2" xfId="0" applyFont="1" applyBorder="1"/>
    <xf numFmtId="0" fontId="21" fillId="5" borderId="2" xfId="0" applyFont="1" applyFill="1" applyBorder="1" applyAlignment="1">
      <alignment horizontal="left" vertical="center"/>
    </xf>
    <xf numFmtId="3" fontId="23" fillId="0" borderId="3" xfId="0" applyNumberFormat="1" applyFont="1" applyBorder="1" applyAlignment="1">
      <alignment horizontal="right"/>
    </xf>
    <xf numFmtId="0" fontId="24" fillId="5" borderId="1" xfId="0" applyFont="1" applyFill="1" applyBorder="1" applyAlignment="1">
      <alignment horizontal="left" vertical="center"/>
    </xf>
    <xf numFmtId="0" fontId="2" fillId="2" borderId="4" xfId="0" applyFont="1" applyFill="1" applyBorder="1" applyAlignment="1">
      <alignment horizontal="left" vertical="center" wrapText="1"/>
    </xf>
    <xf numFmtId="0" fontId="26" fillId="2" borderId="3" xfId="0" quotePrefix="1" applyFont="1" applyFill="1" applyBorder="1" applyAlignment="1">
      <alignment horizontal="left" vertical="center" wrapText="1"/>
    </xf>
    <xf numFmtId="3" fontId="4" fillId="2" borderId="3" xfId="0" applyNumberFormat="1" applyFont="1" applyFill="1" applyBorder="1" applyAlignment="1">
      <alignment horizontal="right"/>
    </xf>
    <xf numFmtId="0" fontId="27" fillId="0" borderId="0" xfId="0" applyFont="1"/>
    <xf numFmtId="0" fontId="0" fillId="0" borderId="0" xfId="0" applyFont="1"/>
    <xf numFmtId="3" fontId="0" fillId="0" borderId="0" xfId="0" applyNumberFormat="1"/>
    <xf numFmtId="0" fontId="0" fillId="0" borderId="3" xfId="0" applyBorder="1"/>
    <xf numFmtId="3" fontId="0" fillId="0" borderId="3" xfId="0" applyNumberFormat="1" applyBorder="1"/>
    <xf numFmtId="3" fontId="1" fillId="0" borderId="0" xfId="0" applyNumberFormat="1" applyFont="1" applyAlignment="1">
      <alignment horizontal="center" vertical="center" wrapText="1"/>
    </xf>
    <xf numFmtId="0" fontId="26" fillId="2" borderId="3" xfId="0" quotePrefix="1" applyFont="1" applyFill="1" applyBorder="1" applyAlignment="1">
      <alignment horizontal="left" vertical="center"/>
    </xf>
    <xf numFmtId="0" fontId="28" fillId="0" borderId="3" xfId="0" applyFont="1" applyBorder="1"/>
    <xf numFmtId="0" fontId="28" fillId="0" borderId="3" xfId="0" applyFont="1" applyBorder="1" applyAlignment="1">
      <alignment horizontal="left"/>
    </xf>
    <xf numFmtId="3" fontId="0" fillId="0" borderId="3" xfId="0" applyNumberFormat="1" applyFont="1" applyBorder="1"/>
    <xf numFmtId="3" fontId="27" fillId="0" borderId="0" xfId="0" applyNumberFormat="1" applyFont="1"/>
    <xf numFmtId="0" fontId="0" fillId="0" borderId="0" xfId="0" applyAlignment="1"/>
    <xf numFmtId="0" fontId="3" fillId="0" borderId="0" xfId="0" applyFont="1" applyAlignment="1">
      <alignment horizontal="center" vertical="center" wrapText="1"/>
    </xf>
    <xf numFmtId="3" fontId="0" fillId="0" borderId="0" xfId="0" applyNumberFormat="1" applyBorder="1" applyAlignment="1"/>
    <xf numFmtId="0" fontId="19" fillId="0" borderId="0" xfId="0" applyFont="1"/>
    <xf numFmtId="0" fontId="11" fillId="0" borderId="0" xfId="0" applyFont="1" applyAlignment="1">
      <alignment vertical="center"/>
    </xf>
    <xf numFmtId="0" fontId="15" fillId="0" borderId="0" xfId="0" applyFont="1"/>
    <xf numFmtId="0" fontId="24" fillId="3" borderId="4" xfId="0" applyFont="1" applyFill="1" applyBorder="1" applyAlignment="1">
      <alignment vertical="center"/>
    </xf>
    <xf numFmtId="0" fontId="24" fillId="0" borderId="2" xfId="0" applyFont="1" applyBorder="1" applyAlignment="1">
      <alignment vertical="center" wrapText="1"/>
    </xf>
    <xf numFmtId="0" fontId="11" fillId="0" borderId="0" xfId="0" applyFont="1" applyAlignment="1">
      <alignment horizontal="center" vertical="center" wrapText="1"/>
    </xf>
    <xf numFmtId="0" fontId="30" fillId="0" borderId="0" xfId="0" applyFont="1" applyAlignment="1">
      <alignment wrapText="1"/>
    </xf>
    <xf numFmtId="0" fontId="3" fillId="0" borderId="0" xfId="0" applyFont="1" applyAlignment="1">
      <alignment horizontal="center" vertical="center" wrapText="1"/>
    </xf>
    <xf numFmtId="0" fontId="11" fillId="0" borderId="0" xfId="0" applyFont="1" applyAlignment="1">
      <alignment horizontal="left" vertical="center"/>
    </xf>
    <xf numFmtId="0" fontId="31" fillId="0" borderId="13" xfId="0" applyNumberFormat="1" applyFont="1" applyFill="1" applyBorder="1" applyAlignment="1">
      <alignment vertical="center" wrapText="1" readingOrder="1"/>
    </xf>
    <xf numFmtId="0" fontId="31" fillId="0" borderId="13" xfId="0" applyNumberFormat="1" applyFont="1" applyFill="1" applyBorder="1" applyAlignment="1">
      <alignment horizontal="right" vertical="center" wrapText="1" readingOrder="1"/>
    </xf>
    <xf numFmtId="0" fontId="32" fillId="0" borderId="0" xfId="0" applyFont="1" applyFill="1" applyBorder="1"/>
    <xf numFmtId="0" fontId="33" fillId="6" borderId="0" xfId="0" applyNumberFormat="1" applyFont="1" applyFill="1" applyBorder="1" applyAlignment="1">
      <alignment horizontal="left" vertical="center" wrapText="1" readingOrder="1"/>
    </xf>
    <xf numFmtId="164" fontId="33" fillId="6" borderId="0" xfId="0" applyNumberFormat="1" applyFont="1" applyFill="1" applyBorder="1" applyAlignment="1">
      <alignment horizontal="right" vertical="center" wrapText="1" readingOrder="1"/>
    </xf>
    <xf numFmtId="0" fontId="34" fillId="7" borderId="0" xfId="0" applyNumberFormat="1" applyFont="1" applyFill="1" applyBorder="1" applyAlignment="1">
      <alignment horizontal="left" vertical="center" wrapText="1" readingOrder="1"/>
    </xf>
    <xf numFmtId="164" fontId="34" fillId="7" borderId="0" xfId="0" applyNumberFormat="1" applyFont="1" applyFill="1" applyBorder="1" applyAlignment="1">
      <alignment horizontal="right" vertical="center" wrapText="1" readingOrder="1"/>
    </xf>
    <xf numFmtId="0" fontId="34" fillId="8" borderId="0" xfId="0" applyNumberFormat="1" applyFont="1" applyFill="1" applyBorder="1" applyAlignment="1">
      <alignment horizontal="left" vertical="center" wrapText="1" readingOrder="1"/>
    </xf>
    <xf numFmtId="164" fontId="34" fillId="8" borderId="0" xfId="0" applyNumberFormat="1" applyFont="1" applyFill="1" applyBorder="1" applyAlignment="1">
      <alignment horizontal="right" vertical="center" wrapText="1" readingOrder="1"/>
    </xf>
    <xf numFmtId="0" fontId="34" fillId="9" borderId="0" xfId="0" applyNumberFormat="1" applyFont="1" applyFill="1" applyBorder="1" applyAlignment="1">
      <alignment horizontal="left" vertical="center" wrapText="1" readingOrder="1"/>
    </xf>
    <xf numFmtId="164" fontId="34" fillId="9" borderId="0" xfId="0" applyNumberFormat="1" applyFont="1" applyFill="1" applyBorder="1" applyAlignment="1">
      <alignment horizontal="right" vertical="center" wrapText="1" readingOrder="1"/>
    </xf>
    <xf numFmtId="0" fontId="34" fillId="10" borderId="0" xfId="0" applyNumberFormat="1" applyFont="1" applyFill="1" applyBorder="1" applyAlignment="1">
      <alignment horizontal="left" vertical="center" wrapText="1" readingOrder="1"/>
    </xf>
    <xf numFmtId="164" fontId="34" fillId="10" borderId="0" xfId="0" applyNumberFormat="1" applyFont="1" applyFill="1" applyBorder="1" applyAlignment="1">
      <alignment horizontal="right" vertical="center" wrapText="1" readingOrder="1"/>
    </xf>
    <xf numFmtId="0" fontId="34" fillId="0" borderId="0" xfId="0" applyNumberFormat="1" applyFont="1" applyFill="1" applyBorder="1" applyAlignment="1">
      <alignment horizontal="left" vertical="center" wrapText="1" readingOrder="1"/>
    </xf>
    <xf numFmtId="164" fontId="34" fillId="0" borderId="0" xfId="0" applyNumberFormat="1" applyFont="1" applyFill="1" applyBorder="1" applyAlignment="1">
      <alignment horizontal="right" vertical="center" wrapText="1" readingOrder="1"/>
    </xf>
    <xf numFmtId="0" fontId="31" fillId="0" borderId="0" xfId="0" applyNumberFormat="1" applyFont="1" applyFill="1" applyBorder="1" applyAlignment="1">
      <alignment horizontal="left" vertical="center" wrapText="1" readingOrder="1"/>
    </xf>
    <xf numFmtId="164" fontId="31" fillId="0" borderId="0" xfId="0" applyNumberFormat="1" applyFont="1" applyFill="1" applyBorder="1" applyAlignment="1">
      <alignment horizontal="right" vertical="center" wrapText="1" readingOrder="1"/>
    </xf>
    <xf numFmtId="0" fontId="13" fillId="0" borderId="0" xfId="0" applyFont="1" applyAlignment="1">
      <alignment horizontal="left" vertical="center"/>
    </xf>
    <xf numFmtId="0" fontId="35" fillId="0" borderId="13" xfId="0" applyNumberFormat="1" applyFont="1" applyFill="1" applyBorder="1" applyAlignment="1">
      <alignment horizontal="right" vertical="center" wrapText="1" readingOrder="1"/>
    </xf>
    <xf numFmtId="165" fontId="0" fillId="0" borderId="0" xfId="0" applyNumberFormat="1"/>
    <xf numFmtId="164" fontId="32" fillId="0" borderId="0" xfId="0" applyNumberFormat="1" applyFont="1" applyFill="1" applyBorder="1"/>
    <xf numFmtId="165" fontId="32" fillId="0" borderId="0" xfId="0" applyNumberFormat="1" applyFont="1" applyFill="1" applyBorder="1"/>
    <xf numFmtId="0" fontId="12" fillId="5" borderId="3" xfId="0" applyFont="1" applyFill="1" applyBorder="1" applyAlignment="1"/>
    <xf numFmtId="0" fontId="12" fillId="5" borderId="1" xfId="0" applyFont="1" applyFill="1" applyBorder="1" applyAlignment="1">
      <alignment horizontal="left"/>
    </xf>
    <xf numFmtId="0" fontId="12" fillId="5" borderId="1" xfId="0" applyFont="1" applyFill="1" applyBorder="1" applyAlignment="1">
      <alignment horizontal="center"/>
    </xf>
    <xf numFmtId="0" fontId="12" fillId="5" borderId="3" xfId="0" applyFont="1" applyFill="1" applyBorder="1" applyAlignment="1">
      <alignment horizontal="center"/>
    </xf>
    <xf numFmtId="0" fontId="22" fillId="5" borderId="2" xfId="0" applyFont="1" applyFill="1" applyBorder="1" applyAlignment="1">
      <alignment horizontal="left" vertical="center"/>
    </xf>
    <xf numFmtId="3" fontId="21" fillId="4" borderId="15" xfId="0" applyNumberFormat="1" applyFont="1" applyFill="1" applyBorder="1" applyAlignment="1">
      <alignment horizontal="right"/>
    </xf>
    <xf numFmtId="0" fontId="12" fillId="0" borderId="0" xfId="0" applyFont="1"/>
    <xf numFmtId="0" fontId="20" fillId="0" borderId="0" xfId="0" applyFont="1" applyAlignment="1">
      <alignment wrapText="1"/>
    </xf>
    <xf numFmtId="0" fontId="15" fillId="0" borderId="0" xfId="0" applyFont="1" applyAlignment="1">
      <alignment wrapText="1"/>
    </xf>
    <xf numFmtId="0" fontId="23" fillId="0" borderId="1" xfId="0" quotePrefix="1" applyFont="1" applyBorder="1" applyAlignment="1">
      <alignment horizontal="left" vertical="center" wrapText="1"/>
    </xf>
    <xf numFmtId="0" fontId="24" fillId="0" borderId="2" xfId="0" applyFont="1" applyBorder="1" applyAlignment="1">
      <alignment vertical="center" wrapText="1"/>
    </xf>
    <xf numFmtId="0" fontId="21" fillId="0" borderId="0" xfId="0" applyFont="1" applyAlignment="1">
      <alignment horizontal="center" vertical="center" wrapText="1"/>
    </xf>
    <xf numFmtId="0" fontId="12" fillId="0" borderId="0" xfId="0" applyFont="1" applyAlignment="1">
      <alignment wrapText="1"/>
    </xf>
    <xf numFmtId="0" fontId="21" fillId="0" borderId="7" xfId="0" quotePrefix="1" applyFont="1" applyBorder="1" applyAlignment="1">
      <alignment horizontal="center" vertical="center" wrapText="1"/>
    </xf>
    <xf numFmtId="0" fontId="21" fillId="0" borderId="8" xfId="0" quotePrefix="1" applyFont="1" applyBorder="1" applyAlignment="1">
      <alignment horizontal="center" vertical="center" wrapText="1"/>
    </xf>
    <xf numFmtId="0" fontId="21" fillId="0" borderId="10" xfId="0" quotePrefix="1" applyFont="1" applyBorder="1" applyAlignment="1">
      <alignment horizontal="center" vertical="center" wrapText="1"/>
    </xf>
    <xf numFmtId="0" fontId="21" fillId="0" borderId="6" xfId="0" quotePrefix="1" applyFont="1" applyBorder="1" applyAlignment="1">
      <alignment horizontal="center" vertical="center" wrapText="1"/>
    </xf>
    <xf numFmtId="0" fontId="21" fillId="0" borderId="5" xfId="0" quotePrefix="1" applyFont="1" applyBorder="1" applyAlignment="1">
      <alignment horizontal="center" vertical="center" wrapText="1"/>
    </xf>
    <xf numFmtId="0" fontId="21" fillId="0" borderId="9" xfId="0" quotePrefix="1" applyFont="1" applyBorder="1" applyAlignment="1">
      <alignment horizontal="center" vertical="center" wrapText="1"/>
    </xf>
    <xf numFmtId="0" fontId="23" fillId="3" borderId="1" xfId="0" quotePrefix="1" applyFont="1" applyFill="1" applyBorder="1" applyAlignment="1">
      <alignment horizontal="left" vertical="center" wrapText="1"/>
    </xf>
    <xf numFmtId="0" fontId="24" fillId="3" borderId="2" xfId="0" applyFont="1" applyFill="1" applyBorder="1" applyAlignment="1">
      <alignment vertical="center" wrapText="1"/>
    </xf>
    <xf numFmtId="0" fontId="24" fillId="3" borderId="4" xfId="0" applyFont="1" applyFill="1" applyBorder="1" applyAlignment="1">
      <alignment vertical="center" wrapText="1"/>
    </xf>
    <xf numFmtId="0" fontId="21" fillId="4" borderId="1" xfId="0" applyFont="1" applyFill="1" applyBorder="1" applyAlignment="1">
      <alignment horizontal="left" vertical="center" wrapText="1"/>
    </xf>
    <xf numFmtId="0" fontId="21" fillId="4" borderId="2" xfId="0" applyFont="1" applyFill="1" applyBorder="1" applyAlignment="1">
      <alignment horizontal="left" vertical="center" wrapText="1"/>
    </xf>
    <xf numFmtId="0" fontId="21" fillId="4" borderId="4" xfId="0" applyFont="1" applyFill="1" applyBorder="1" applyAlignment="1">
      <alignment horizontal="left" vertical="center" wrapText="1"/>
    </xf>
    <xf numFmtId="0" fontId="21" fillId="3" borderId="1" xfId="0" applyFont="1" applyFill="1" applyBorder="1" applyAlignment="1">
      <alignment horizontal="left" vertical="center" wrapText="1"/>
    </xf>
    <xf numFmtId="0" fontId="21" fillId="3" borderId="2" xfId="0" applyFont="1" applyFill="1" applyBorder="1" applyAlignment="1">
      <alignment horizontal="left" vertical="center" wrapText="1"/>
    </xf>
    <xf numFmtId="0" fontId="15" fillId="0" borderId="0" xfId="0" applyFont="1" applyAlignment="1">
      <alignment horizontal="left" vertical="center" wrapText="1"/>
    </xf>
    <xf numFmtId="0" fontId="11" fillId="0" borderId="0" xfId="0" applyFont="1" applyAlignment="1">
      <alignment horizontal="center" vertical="center" wrapText="1"/>
    </xf>
    <xf numFmtId="0" fontId="13" fillId="0" borderId="0" xfId="0" applyFont="1" applyAlignment="1">
      <alignment vertical="center" wrapText="1"/>
    </xf>
    <xf numFmtId="0" fontId="23" fillId="3" borderId="1" xfId="0" applyFont="1" applyFill="1" applyBorder="1" applyAlignment="1">
      <alignment horizontal="left" vertical="center" wrapText="1"/>
    </xf>
    <xf numFmtId="0" fontId="24" fillId="3" borderId="4" xfId="0" applyFont="1" applyFill="1" applyBorder="1" applyAlignment="1">
      <alignment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0" fontId="8" fillId="0" borderId="0" xfId="0" applyFont="1" applyAlignment="1">
      <alignment wrapText="1"/>
    </xf>
    <xf numFmtId="164" fontId="31" fillId="0" borderId="0" xfId="0" applyNumberFormat="1" applyFont="1" applyFill="1" applyBorder="1" applyAlignment="1">
      <alignment horizontal="right" vertical="center" wrapText="1" readingOrder="1"/>
    </xf>
    <xf numFmtId="164" fontId="34" fillId="0" borderId="0" xfId="0" applyNumberFormat="1" applyFont="1" applyFill="1" applyBorder="1" applyAlignment="1">
      <alignment horizontal="right" vertical="center" wrapText="1" readingOrder="1"/>
    </xf>
    <xf numFmtId="0" fontId="31" fillId="0" borderId="0" xfId="0" applyNumberFormat="1" applyFont="1" applyFill="1" applyBorder="1" applyAlignment="1">
      <alignment vertical="center" wrapText="1" readingOrder="1"/>
    </xf>
    <xf numFmtId="0" fontId="34" fillId="10" borderId="0" xfId="0" applyNumberFormat="1" applyFont="1" applyFill="1" applyBorder="1" applyAlignment="1">
      <alignment vertical="center" wrapText="1" readingOrder="1"/>
    </xf>
    <xf numFmtId="164" fontId="34" fillId="10" borderId="0" xfId="0" applyNumberFormat="1" applyFont="1" applyFill="1" applyBorder="1" applyAlignment="1">
      <alignment horizontal="right" vertical="center" wrapText="1" readingOrder="1"/>
    </xf>
    <xf numFmtId="0" fontId="34" fillId="0" borderId="0" xfId="0" applyNumberFormat="1" applyFont="1" applyFill="1" applyBorder="1" applyAlignment="1">
      <alignment vertical="center" wrapText="1" readingOrder="1"/>
    </xf>
    <xf numFmtId="164" fontId="34" fillId="9" borderId="0" xfId="0" applyNumberFormat="1" applyFont="1" applyFill="1" applyBorder="1" applyAlignment="1">
      <alignment horizontal="right" vertical="center" wrapText="1" readingOrder="1"/>
    </xf>
    <xf numFmtId="0" fontId="34" fillId="9" borderId="0" xfId="0" applyNumberFormat="1" applyFont="1" applyFill="1" applyBorder="1" applyAlignment="1">
      <alignment vertical="center" wrapText="1" readingOrder="1"/>
    </xf>
    <xf numFmtId="0" fontId="34" fillId="8" borderId="0" xfId="0" applyNumberFormat="1" applyFont="1" applyFill="1" applyBorder="1" applyAlignment="1">
      <alignment vertical="center" wrapText="1" readingOrder="1"/>
    </xf>
    <xf numFmtId="164" fontId="34" fillId="8" borderId="0" xfId="0" applyNumberFormat="1" applyFont="1" applyFill="1" applyBorder="1" applyAlignment="1">
      <alignment horizontal="right" vertical="center" wrapText="1" readingOrder="1"/>
    </xf>
    <xf numFmtId="0" fontId="32" fillId="0" borderId="0" xfId="0" applyFont="1" applyFill="1" applyBorder="1"/>
    <xf numFmtId="0" fontId="11" fillId="0" borderId="0" xfId="0" applyFont="1" applyAlignment="1">
      <alignment horizontal="left" vertical="center"/>
    </xf>
    <xf numFmtId="0" fontId="31" fillId="0" borderId="13" xfId="0" applyNumberFormat="1" applyFont="1" applyFill="1" applyBorder="1" applyAlignment="1">
      <alignment vertical="center" wrapText="1" readingOrder="1"/>
    </xf>
    <xf numFmtId="0" fontId="32" fillId="0" borderId="13" xfId="0" applyNumberFormat="1" applyFont="1" applyFill="1" applyBorder="1" applyAlignment="1">
      <alignment vertical="top" wrapText="1"/>
    </xf>
    <xf numFmtId="0" fontId="31" fillId="0" borderId="13" xfId="0" applyNumberFormat="1" applyFont="1" applyFill="1" applyBorder="1" applyAlignment="1">
      <alignment horizontal="right" vertical="center" wrapText="1" readingOrder="1"/>
    </xf>
    <xf numFmtId="0" fontId="33" fillId="6" borderId="0" xfId="0" applyNumberFormat="1" applyFont="1" applyFill="1" applyBorder="1" applyAlignment="1">
      <alignment vertical="center" wrapText="1" readingOrder="1"/>
    </xf>
    <xf numFmtId="164" fontId="33" fillId="6" borderId="14" xfId="0" applyNumberFormat="1" applyFont="1" applyFill="1" applyBorder="1" applyAlignment="1">
      <alignment horizontal="right" vertical="center" wrapText="1" readingOrder="1"/>
    </xf>
    <xf numFmtId="164" fontId="33" fillId="6" borderId="0" xfId="0" applyNumberFormat="1" applyFont="1" applyFill="1" applyBorder="1" applyAlignment="1">
      <alignment horizontal="right" vertical="center" wrapText="1" readingOrder="1"/>
    </xf>
    <xf numFmtId="0" fontId="34" fillId="7" borderId="0" xfId="0" applyNumberFormat="1" applyFont="1" applyFill="1" applyBorder="1" applyAlignment="1">
      <alignment vertical="center" wrapText="1" readingOrder="1"/>
    </xf>
    <xf numFmtId="164" fontId="34" fillId="7" borderId="0" xfId="0" applyNumberFormat="1" applyFont="1" applyFill="1" applyBorder="1" applyAlignment="1">
      <alignment horizontal="right" vertical="center" wrapText="1" readingOrder="1"/>
    </xf>
  </cellXfs>
  <cellStyles count="5">
    <cellStyle name="Normal" xfId="0" builtinId="0"/>
    <cellStyle name="Normal 2" xfId="1"/>
    <cellStyle name="Normalno 6" xfId="3"/>
    <cellStyle name="Obično 4 2" xfId="2"/>
    <cellStyle name="Obično_List7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unovodstvo/Desktop/2020.-2022/Racunski%20plan%20-%20s%20vidljivim%20izmjenama%20i%20dopunama%202019.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racunovodstvo/Desktop/2020.-2022/Financiijski%20plan,%20rebalans,%20izvje&#353;taj%20o%20izvr&#353;enju,%20raspodjela%20rezultata/Financijski%20plan/.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"/>
      <sheetName val="1"/>
      <sheetName val="2"/>
      <sheetName val="3"/>
      <sheetName val="4"/>
      <sheetName val="5"/>
      <sheetName val="6"/>
      <sheetName val="7"/>
      <sheetName val="8"/>
      <sheetName val="9"/>
      <sheetName val="razredi"/>
    </sheetNames>
    <sheetDataSet>
      <sheetData sheetId="0"/>
      <sheetData sheetId="1"/>
      <sheetData sheetId="2"/>
      <sheetData sheetId="3"/>
      <sheetData sheetId="4"/>
      <sheetData sheetId="5"/>
      <sheetData sheetId="6">
        <row r="333">
          <cell r="E333" t="str">
            <v>Prihodi od upravnih i administrativnih pristojbi, pristojbi po posebnim propisima i naknada</v>
          </cell>
        </row>
        <row r="399">
          <cell r="E399" t="str">
            <v>Prihodi od prodaje proizvoda i robe te pruženih usluga i prihodi od donacija</v>
          </cell>
        </row>
      </sheetData>
      <sheetData sheetId="7"/>
      <sheetData sheetId="8"/>
      <sheetData sheetId="9"/>
      <sheetData sheetId="10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AŽETAK"/>
      <sheetName val=" Račun prihoda i rashoda"/>
      <sheetName val="Rashodi prema funkcijskoj kl"/>
      <sheetName val="Račun financiranja"/>
      <sheetName val="Višak manjak"/>
      <sheetName val="POSEBNI DIO"/>
      <sheetName val="Završne odredbe"/>
    </sheetNames>
    <sheetDataSet>
      <sheetData sheetId="0"/>
      <sheetData sheetId="1">
        <row r="30">
          <cell r="D30" t="str">
            <v>Opći prihodi i primici</v>
          </cell>
        </row>
        <row r="38">
          <cell r="D38" t="str">
            <v>Vlastiti prihodi</v>
          </cell>
        </row>
        <row r="39">
          <cell r="D39" t="str">
            <v>Posebne namjene</v>
          </cell>
        </row>
        <row r="41">
          <cell r="D41" t="str">
            <v>Pomoći</v>
          </cell>
        </row>
        <row r="50">
          <cell r="D50" t="str">
            <v>Prihodi od pomoći</v>
          </cell>
        </row>
        <row r="59">
          <cell r="D59" t="str">
            <v>Posebne namjene</v>
          </cell>
        </row>
      </sheetData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86"/>
  <sheetViews>
    <sheetView tabSelected="1" workbookViewId="0">
      <selection activeCell="A2" sqref="A2:H2"/>
    </sheetView>
  </sheetViews>
  <sheetFormatPr defaultRowHeight="15" x14ac:dyDescent="0.25"/>
  <cols>
    <col min="5" max="5" width="11" customWidth="1"/>
    <col min="6" max="6" width="12.42578125" customWidth="1"/>
    <col min="7" max="7" width="12.7109375" customWidth="1"/>
    <col min="8" max="8" width="12.42578125" customWidth="1"/>
  </cols>
  <sheetData>
    <row r="1" spans="1:8" ht="15.75" x14ac:dyDescent="0.25">
      <c r="A1" s="70"/>
      <c r="B1" s="70"/>
      <c r="C1" s="70"/>
      <c r="D1" s="70"/>
      <c r="E1" s="70"/>
      <c r="F1" s="70"/>
      <c r="G1" s="70"/>
      <c r="H1" s="70"/>
    </row>
    <row r="2" spans="1:8" ht="47.25" customHeight="1" x14ac:dyDescent="0.25">
      <c r="A2" s="126" t="s">
        <v>150</v>
      </c>
      <c r="B2" s="126"/>
      <c r="C2" s="126"/>
      <c r="D2" s="126"/>
      <c r="E2" s="126"/>
      <c r="F2" s="126"/>
      <c r="G2" s="126"/>
      <c r="H2" s="126"/>
    </row>
    <row r="3" spans="1:8" ht="15.75" x14ac:dyDescent="0.25">
      <c r="A3" s="70"/>
      <c r="B3" s="70"/>
      <c r="C3" s="70"/>
      <c r="D3" s="70"/>
      <c r="E3" s="70"/>
      <c r="F3" s="70"/>
      <c r="G3" s="70"/>
      <c r="H3" s="70"/>
    </row>
    <row r="4" spans="1:8" ht="33.75" customHeight="1" x14ac:dyDescent="0.25">
      <c r="A4" s="127" t="s">
        <v>136</v>
      </c>
      <c r="B4" s="127"/>
      <c r="C4" s="127"/>
      <c r="D4" s="127"/>
      <c r="E4" s="127"/>
      <c r="F4" s="127"/>
      <c r="G4" s="127"/>
      <c r="H4" s="127"/>
    </row>
    <row r="5" spans="1:8" ht="15.75" x14ac:dyDescent="0.25">
      <c r="A5" s="69"/>
      <c r="B5" s="69"/>
      <c r="C5" s="69"/>
      <c r="D5" s="69"/>
      <c r="E5" s="69"/>
      <c r="F5" s="69"/>
      <c r="G5" s="69"/>
      <c r="H5" s="69"/>
    </row>
    <row r="6" spans="1:8" ht="15.75" x14ac:dyDescent="0.25">
      <c r="A6" s="127" t="s">
        <v>91</v>
      </c>
      <c r="B6" s="127"/>
      <c r="C6" s="127"/>
      <c r="D6" s="127"/>
      <c r="E6" s="127"/>
      <c r="F6" s="127"/>
      <c r="G6" s="127"/>
      <c r="H6" s="128"/>
    </row>
    <row r="7" spans="1:8" ht="15.75" x14ac:dyDescent="0.25">
      <c r="A7" s="69"/>
      <c r="B7" s="69"/>
      <c r="C7" s="69"/>
      <c r="D7" s="69"/>
      <c r="E7" s="69"/>
      <c r="F7" s="69"/>
      <c r="G7" s="69"/>
      <c r="H7" s="69"/>
    </row>
    <row r="8" spans="1:8" ht="15.75" x14ac:dyDescent="0.25">
      <c r="A8" s="69" t="s">
        <v>93</v>
      </c>
      <c r="B8" s="69"/>
      <c r="C8" s="69"/>
      <c r="D8" s="69"/>
      <c r="E8" s="69"/>
      <c r="F8" s="69"/>
      <c r="G8" s="69"/>
      <c r="H8" s="69"/>
    </row>
    <row r="9" spans="1:8" ht="15.75" x14ac:dyDescent="0.25">
      <c r="A9" s="69"/>
      <c r="B9" s="69"/>
      <c r="C9" s="69"/>
      <c r="D9" s="69"/>
      <c r="E9" s="69"/>
      <c r="F9" s="69"/>
      <c r="G9" s="69"/>
      <c r="H9" s="69"/>
    </row>
    <row r="10" spans="1:8" ht="15.75" customHeight="1" x14ac:dyDescent="0.25">
      <c r="A10" s="131" t="s">
        <v>137</v>
      </c>
      <c r="B10" s="131"/>
      <c r="C10" s="131"/>
      <c r="D10" s="131"/>
      <c r="E10" s="131"/>
      <c r="F10" s="131"/>
      <c r="G10" s="131"/>
      <c r="H10" s="131"/>
    </row>
    <row r="11" spans="1:8" ht="15.75" customHeight="1" x14ac:dyDescent="0.25">
      <c r="A11" s="131"/>
      <c r="B11" s="131"/>
      <c r="C11" s="131"/>
      <c r="D11" s="131"/>
      <c r="E11" s="131"/>
      <c r="F11" s="131"/>
      <c r="G11" s="131"/>
      <c r="H11" s="131"/>
    </row>
    <row r="12" spans="1:8" ht="15.75" x14ac:dyDescent="0.25">
      <c r="A12" s="69"/>
      <c r="B12" s="69"/>
      <c r="C12" s="69"/>
      <c r="D12" s="69"/>
      <c r="E12" s="69"/>
      <c r="F12" s="69"/>
      <c r="G12" s="69"/>
      <c r="H12" s="69"/>
    </row>
    <row r="13" spans="1:8" x14ac:dyDescent="0.25">
      <c r="A13" s="110" t="s">
        <v>92</v>
      </c>
      <c r="B13" s="111"/>
      <c r="C13" s="111"/>
      <c r="D13" s="111"/>
      <c r="E13" s="111"/>
      <c r="F13" s="111"/>
      <c r="G13" s="111"/>
      <c r="H13" s="111"/>
    </row>
    <row r="14" spans="1:8" ht="15.75" x14ac:dyDescent="0.25">
      <c r="A14" s="69"/>
      <c r="B14" s="69"/>
      <c r="C14" s="69"/>
      <c r="D14" s="69"/>
      <c r="E14" s="69"/>
      <c r="F14" s="69"/>
      <c r="G14" s="69"/>
      <c r="H14" s="69"/>
    </row>
    <row r="15" spans="1:8" ht="25.5" x14ac:dyDescent="0.25">
      <c r="A15" s="112" t="s">
        <v>35</v>
      </c>
      <c r="B15" s="113"/>
      <c r="C15" s="113"/>
      <c r="D15" s="113"/>
      <c r="E15" s="114"/>
      <c r="F15" s="17" t="s">
        <v>132</v>
      </c>
      <c r="G15" s="17" t="s">
        <v>133</v>
      </c>
      <c r="H15" s="18" t="s">
        <v>134</v>
      </c>
    </row>
    <row r="16" spans="1:8" x14ac:dyDescent="0.25">
      <c r="A16" s="115"/>
      <c r="B16" s="116"/>
      <c r="C16" s="116"/>
      <c r="D16" s="116"/>
      <c r="E16" s="117"/>
      <c r="F16" s="19" t="s">
        <v>32</v>
      </c>
      <c r="G16" s="19" t="s">
        <v>32</v>
      </c>
      <c r="H16" s="20" t="s">
        <v>32</v>
      </c>
    </row>
    <row r="17" spans="1:11" x14ac:dyDescent="0.25">
      <c r="A17" s="129" t="s">
        <v>0</v>
      </c>
      <c r="B17" s="119"/>
      <c r="C17" s="119"/>
      <c r="D17" s="119"/>
      <c r="E17" s="130"/>
      <c r="F17" s="32">
        <f>F18+F19</f>
        <v>2998559</v>
      </c>
      <c r="G17" s="32">
        <f>G18+G19</f>
        <v>308356</v>
      </c>
      <c r="H17" s="32">
        <f>H18+H19</f>
        <v>3306915</v>
      </c>
      <c r="K17" s="56"/>
    </row>
    <row r="18" spans="1:11" x14ac:dyDescent="0.25">
      <c r="A18" s="21">
        <v>6</v>
      </c>
      <c r="B18" s="16" t="s">
        <v>10</v>
      </c>
      <c r="C18" s="72"/>
      <c r="D18" s="72"/>
      <c r="E18" s="33"/>
      <c r="F18" s="34">
        <v>2998559</v>
      </c>
      <c r="G18" s="34">
        <v>308356</v>
      </c>
      <c r="H18" s="34">
        <f>F18+G18</f>
        <v>3306915</v>
      </c>
    </row>
    <row r="19" spans="1:11" x14ac:dyDescent="0.25">
      <c r="A19" s="21">
        <v>7</v>
      </c>
      <c r="B19" s="16" t="s">
        <v>12</v>
      </c>
      <c r="C19" s="35"/>
      <c r="D19" s="35"/>
      <c r="E19" s="33"/>
      <c r="F19" s="34">
        <v>0</v>
      </c>
      <c r="G19" s="34">
        <v>0</v>
      </c>
      <c r="H19" s="34">
        <f>F19+G19</f>
        <v>0</v>
      </c>
    </row>
    <row r="20" spans="1:11" x14ac:dyDescent="0.25">
      <c r="A20" s="36" t="s">
        <v>2</v>
      </c>
      <c r="B20" s="37"/>
      <c r="C20" s="37"/>
      <c r="D20" s="37"/>
      <c r="E20" s="71"/>
      <c r="F20" s="32">
        <f>F21+F22</f>
        <v>3001810</v>
      </c>
      <c r="G20" s="32">
        <f>G21+G22</f>
        <v>315950</v>
      </c>
      <c r="H20" s="32">
        <f>H21+H22</f>
        <v>3317760</v>
      </c>
    </row>
    <row r="21" spans="1:11" x14ac:dyDescent="0.25">
      <c r="A21" s="21">
        <v>3</v>
      </c>
      <c r="B21" s="16" t="s">
        <v>15</v>
      </c>
      <c r="C21" s="72"/>
      <c r="D21" s="72"/>
      <c r="E21" s="38"/>
      <c r="F21" s="34">
        <v>2952171</v>
      </c>
      <c r="G21" s="34">
        <v>299834</v>
      </c>
      <c r="H21" s="34">
        <f>F21+G21</f>
        <v>3252005</v>
      </c>
    </row>
    <row r="22" spans="1:11" x14ac:dyDescent="0.25">
      <c r="A22" s="21">
        <v>4</v>
      </c>
      <c r="B22" s="16" t="s">
        <v>17</v>
      </c>
      <c r="C22" s="35"/>
      <c r="D22" s="35"/>
      <c r="E22" s="33"/>
      <c r="F22" s="34">
        <v>49639</v>
      </c>
      <c r="G22" s="34">
        <v>16116</v>
      </c>
      <c r="H22" s="34">
        <f>F22+G22</f>
        <v>65755</v>
      </c>
    </row>
    <row r="23" spans="1:11" x14ac:dyDescent="0.25">
      <c r="A23" s="118" t="s">
        <v>3</v>
      </c>
      <c r="B23" s="119"/>
      <c r="C23" s="119"/>
      <c r="D23" s="119"/>
      <c r="E23" s="120"/>
      <c r="F23" s="32">
        <f>F17-F20</f>
        <v>-3251</v>
      </c>
      <c r="G23" s="32">
        <f>G17-G20</f>
        <v>-7594</v>
      </c>
      <c r="H23" s="32">
        <f>H17-H20</f>
        <v>-10845</v>
      </c>
    </row>
    <row r="24" spans="1:11" ht="15.75" x14ac:dyDescent="0.25">
      <c r="A24" s="25"/>
      <c r="B24" s="26"/>
      <c r="C24" s="26"/>
      <c r="D24" s="26"/>
      <c r="E24" s="26"/>
      <c r="F24" s="24"/>
      <c r="G24" s="24"/>
      <c r="H24" s="24"/>
    </row>
    <row r="25" spans="1:11" ht="25.5" x14ac:dyDescent="0.25">
      <c r="A25" s="112" t="s">
        <v>35</v>
      </c>
      <c r="B25" s="113"/>
      <c r="C25" s="113"/>
      <c r="D25" s="113"/>
      <c r="E25" s="114"/>
      <c r="F25" s="17" t="s">
        <v>138</v>
      </c>
      <c r="G25" s="17" t="s">
        <v>133</v>
      </c>
      <c r="H25" s="18" t="s">
        <v>134</v>
      </c>
    </row>
    <row r="26" spans="1:11" x14ac:dyDescent="0.25">
      <c r="A26" s="115"/>
      <c r="B26" s="116"/>
      <c r="C26" s="116"/>
      <c r="D26" s="116"/>
      <c r="E26" s="117"/>
      <c r="F26" s="19" t="s">
        <v>33</v>
      </c>
      <c r="G26" s="19" t="s">
        <v>33</v>
      </c>
      <c r="H26" s="20" t="s">
        <v>33</v>
      </c>
    </row>
    <row r="27" spans="1:11" x14ac:dyDescent="0.25">
      <c r="A27" s="129" t="s">
        <v>0</v>
      </c>
      <c r="B27" s="119"/>
      <c r="C27" s="119"/>
      <c r="D27" s="119"/>
      <c r="E27" s="130"/>
      <c r="F27" s="32">
        <f>F28+F29</f>
        <v>22592642.785500001</v>
      </c>
      <c r="G27" s="32">
        <f>G28+G29</f>
        <v>2323308.2820000001</v>
      </c>
      <c r="H27" s="32">
        <f>H28+H29</f>
        <v>24915951.067500003</v>
      </c>
    </row>
    <row r="28" spans="1:11" x14ac:dyDescent="0.25">
      <c r="A28" s="21">
        <v>6</v>
      </c>
      <c r="B28" s="16" t="s">
        <v>10</v>
      </c>
      <c r="C28" s="72"/>
      <c r="D28" s="72"/>
      <c r="E28" s="33"/>
      <c r="F28" s="34">
        <f>F18*7.5345</f>
        <v>22592642.785500001</v>
      </c>
      <c r="G28" s="34">
        <f>G18*7.5345</f>
        <v>2323308.2820000001</v>
      </c>
      <c r="H28" s="34">
        <f>H18*7.5345</f>
        <v>24915951.067500003</v>
      </c>
    </row>
    <row r="29" spans="1:11" x14ac:dyDescent="0.25">
      <c r="A29" s="21">
        <v>7</v>
      </c>
      <c r="B29" s="16" t="s">
        <v>12</v>
      </c>
      <c r="C29" s="35"/>
      <c r="D29" s="35"/>
      <c r="E29" s="33"/>
      <c r="F29" s="34">
        <v>0</v>
      </c>
      <c r="G29" s="34">
        <v>0</v>
      </c>
      <c r="H29" s="34">
        <v>0</v>
      </c>
    </row>
    <row r="30" spans="1:11" x14ac:dyDescent="0.25">
      <c r="A30" s="36" t="s">
        <v>2</v>
      </c>
      <c r="B30" s="37"/>
      <c r="C30" s="37"/>
      <c r="D30" s="37"/>
      <c r="E30" s="71"/>
      <c r="F30" s="32">
        <f>F31+F32</f>
        <v>22617137.445</v>
      </c>
      <c r="G30" s="32">
        <f>G31+G32</f>
        <v>2380525.2749999999</v>
      </c>
      <c r="H30" s="32">
        <f>H31+H32</f>
        <v>24997662.720000003</v>
      </c>
    </row>
    <row r="31" spans="1:11" x14ac:dyDescent="0.25">
      <c r="A31" s="21">
        <v>3</v>
      </c>
      <c r="B31" s="16" t="s">
        <v>15</v>
      </c>
      <c r="C31" s="35"/>
      <c r="D31" s="35"/>
      <c r="E31" s="33"/>
      <c r="F31" s="34">
        <f t="shared" ref="F31:H32" si="0">F21*7.5345</f>
        <v>22243132.399500001</v>
      </c>
      <c r="G31" s="34">
        <f t="shared" si="0"/>
        <v>2259099.273</v>
      </c>
      <c r="H31" s="34">
        <f t="shared" si="0"/>
        <v>24502231.672500003</v>
      </c>
    </row>
    <row r="32" spans="1:11" x14ac:dyDescent="0.25">
      <c r="A32" s="21">
        <v>4</v>
      </c>
      <c r="B32" s="16" t="s">
        <v>17</v>
      </c>
      <c r="C32" s="35"/>
      <c r="D32" s="35"/>
      <c r="E32" s="33"/>
      <c r="F32" s="34">
        <f t="shared" si="0"/>
        <v>374005.04550000001</v>
      </c>
      <c r="G32" s="34">
        <f t="shared" si="0"/>
        <v>121426.00200000001</v>
      </c>
      <c r="H32" s="34">
        <f t="shared" si="0"/>
        <v>495431.04750000004</v>
      </c>
    </row>
    <row r="33" spans="1:8" x14ac:dyDescent="0.25">
      <c r="A33" s="118" t="s">
        <v>3</v>
      </c>
      <c r="B33" s="119"/>
      <c r="C33" s="119"/>
      <c r="D33" s="119"/>
      <c r="E33" s="120"/>
      <c r="F33" s="32">
        <f>F27-F30</f>
        <v>-24494.659499999136</v>
      </c>
      <c r="G33" s="32">
        <f>G27-G30</f>
        <v>-57216.992999999784</v>
      </c>
      <c r="H33" s="32">
        <f>H27-H30</f>
        <v>-81711.652499999851</v>
      </c>
    </row>
    <row r="34" spans="1:8" ht="15.75" x14ac:dyDescent="0.25">
      <c r="A34" s="73"/>
      <c r="B34" s="27"/>
      <c r="C34" s="27"/>
      <c r="D34" s="27"/>
      <c r="E34" s="27"/>
      <c r="F34" s="27"/>
      <c r="G34" s="28"/>
      <c r="H34" s="28"/>
    </row>
    <row r="35" spans="1:8" x14ac:dyDescent="0.25">
      <c r="A35" s="110" t="s">
        <v>26</v>
      </c>
      <c r="B35" s="110"/>
      <c r="C35" s="110"/>
      <c r="D35" s="110"/>
      <c r="E35" s="110"/>
      <c r="F35" s="110"/>
      <c r="G35" s="110"/>
      <c r="H35" s="110"/>
    </row>
    <row r="36" spans="1:8" ht="15.75" x14ac:dyDescent="0.25">
      <c r="A36" s="73"/>
      <c r="B36" s="27"/>
      <c r="C36" s="27"/>
      <c r="D36" s="27"/>
      <c r="E36" s="27"/>
      <c r="F36" s="27"/>
      <c r="G36" s="28"/>
      <c r="H36" s="39" t="s">
        <v>34</v>
      </c>
    </row>
    <row r="37" spans="1:8" ht="25.5" x14ac:dyDescent="0.25">
      <c r="A37" s="112" t="s">
        <v>35</v>
      </c>
      <c r="B37" s="113"/>
      <c r="C37" s="113"/>
      <c r="D37" s="113"/>
      <c r="E37" s="114"/>
      <c r="F37" s="17" t="s">
        <v>138</v>
      </c>
      <c r="G37" s="17" t="s">
        <v>133</v>
      </c>
      <c r="H37" s="18" t="s">
        <v>134</v>
      </c>
    </row>
    <row r="38" spans="1:8" x14ac:dyDescent="0.25">
      <c r="A38" s="115"/>
      <c r="B38" s="116"/>
      <c r="C38" s="116"/>
      <c r="D38" s="116"/>
      <c r="E38" s="117"/>
      <c r="F38" s="19" t="s">
        <v>32</v>
      </c>
      <c r="G38" s="19" t="s">
        <v>32</v>
      </c>
      <c r="H38" s="20" t="s">
        <v>32</v>
      </c>
    </row>
    <row r="39" spans="1:8" x14ac:dyDescent="0.25">
      <c r="A39" s="21">
        <v>8</v>
      </c>
      <c r="B39" s="40" t="s">
        <v>21</v>
      </c>
      <c r="C39" s="35"/>
      <c r="D39" s="35"/>
      <c r="E39" s="33"/>
      <c r="F39" s="34">
        <v>0</v>
      </c>
      <c r="G39" s="34">
        <v>0</v>
      </c>
      <c r="H39" s="34">
        <v>0</v>
      </c>
    </row>
    <row r="40" spans="1:8" x14ac:dyDescent="0.25">
      <c r="A40" s="21">
        <v>5</v>
      </c>
      <c r="B40" s="16" t="s">
        <v>22</v>
      </c>
      <c r="C40" s="35"/>
      <c r="D40" s="35"/>
      <c r="E40" s="33"/>
      <c r="F40" s="34">
        <v>0</v>
      </c>
      <c r="G40" s="34">
        <v>0</v>
      </c>
      <c r="H40" s="34">
        <v>0</v>
      </c>
    </row>
    <row r="41" spans="1:8" x14ac:dyDescent="0.25">
      <c r="A41" s="118" t="s">
        <v>4</v>
      </c>
      <c r="B41" s="119"/>
      <c r="C41" s="119"/>
      <c r="D41" s="119"/>
      <c r="E41" s="120"/>
      <c r="F41" s="32">
        <f>F39-F40</f>
        <v>0</v>
      </c>
      <c r="G41" s="32">
        <f>G39-G40</f>
        <v>0</v>
      </c>
      <c r="H41" s="32">
        <f>H39-H40</f>
        <v>0</v>
      </c>
    </row>
    <row r="42" spans="1:8" ht="15.75" x14ac:dyDescent="0.25">
      <c r="A42" s="73"/>
      <c r="B42" s="27"/>
      <c r="C42" s="27"/>
      <c r="D42" s="27"/>
      <c r="E42" s="27"/>
      <c r="F42" s="27"/>
      <c r="G42" s="28"/>
      <c r="H42" s="28"/>
    </row>
    <row r="43" spans="1:8" ht="25.5" x14ac:dyDescent="0.25">
      <c r="A43" s="112" t="s">
        <v>35</v>
      </c>
      <c r="B43" s="113"/>
      <c r="C43" s="113"/>
      <c r="D43" s="113"/>
      <c r="E43" s="114"/>
      <c r="F43" s="17" t="s">
        <v>138</v>
      </c>
      <c r="G43" s="17" t="s">
        <v>133</v>
      </c>
      <c r="H43" s="18" t="s">
        <v>134</v>
      </c>
    </row>
    <row r="44" spans="1:8" x14ac:dyDescent="0.25">
      <c r="A44" s="115"/>
      <c r="B44" s="116"/>
      <c r="C44" s="116"/>
      <c r="D44" s="116"/>
      <c r="E44" s="117"/>
      <c r="F44" s="19" t="s">
        <v>33</v>
      </c>
      <c r="G44" s="19" t="s">
        <v>33</v>
      </c>
      <c r="H44" s="20" t="s">
        <v>33</v>
      </c>
    </row>
    <row r="45" spans="1:8" x14ac:dyDescent="0.25">
      <c r="A45" s="21">
        <v>8</v>
      </c>
      <c r="B45" s="40" t="s">
        <v>21</v>
      </c>
      <c r="C45" s="35"/>
      <c r="D45" s="35"/>
      <c r="E45" s="33"/>
      <c r="F45" s="34">
        <v>0</v>
      </c>
      <c r="G45" s="34">
        <v>0</v>
      </c>
      <c r="H45" s="34">
        <v>0</v>
      </c>
    </row>
    <row r="46" spans="1:8" x14ac:dyDescent="0.25">
      <c r="A46" s="21">
        <v>5</v>
      </c>
      <c r="B46" s="16" t="s">
        <v>22</v>
      </c>
      <c r="C46" s="35"/>
      <c r="D46" s="35"/>
      <c r="E46" s="33"/>
      <c r="F46" s="34">
        <v>0</v>
      </c>
      <c r="G46" s="34">
        <v>0</v>
      </c>
      <c r="H46" s="34">
        <v>0</v>
      </c>
    </row>
    <row r="47" spans="1:8" x14ac:dyDescent="0.25">
      <c r="A47" s="118" t="s">
        <v>4</v>
      </c>
      <c r="B47" s="119"/>
      <c r="C47" s="119"/>
      <c r="D47" s="119"/>
      <c r="E47" s="120"/>
      <c r="F47" s="32">
        <f>F45-F46</f>
        <v>0</v>
      </c>
      <c r="G47" s="32">
        <f>G45-G46</f>
        <v>0</v>
      </c>
      <c r="H47" s="32">
        <f>H45-H46</f>
        <v>0</v>
      </c>
    </row>
    <row r="48" spans="1:8" ht="15.75" x14ac:dyDescent="0.25">
      <c r="A48" s="29"/>
      <c r="B48" s="27"/>
      <c r="C48" s="27"/>
      <c r="D48" s="27"/>
      <c r="E48" s="27"/>
      <c r="F48" s="27"/>
      <c r="G48" s="28"/>
      <c r="H48" s="28"/>
    </row>
    <row r="49" spans="1:11" x14ac:dyDescent="0.25">
      <c r="A49" s="110" t="s">
        <v>30</v>
      </c>
      <c r="B49" s="111"/>
      <c r="C49" s="111"/>
      <c r="D49" s="111"/>
      <c r="E49" s="111"/>
      <c r="F49" s="111"/>
      <c r="G49" s="111"/>
      <c r="H49" s="111"/>
    </row>
    <row r="50" spans="1:11" ht="15.75" x14ac:dyDescent="0.25">
      <c r="A50" s="29"/>
      <c r="B50" s="27"/>
      <c r="C50" s="27"/>
      <c r="D50" s="27"/>
      <c r="E50" s="27"/>
      <c r="F50" s="27"/>
      <c r="G50" s="28"/>
      <c r="H50" s="28"/>
    </row>
    <row r="51" spans="1:11" ht="25.5" x14ac:dyDescent="0.25">
      <c r="A51" s="112" t="s">
        <v>35</v>
      </c>
      <c r="B51" s="113"/>
      <c r="C51" s="113"/>
      <c r="D51" s="113"/>
      <c r="E51" s="114"/>
      <c r="F51" s="17" t="s">
        <v>138</v>
      </c>
      <c r="G51" s="17" t="s">
        <v>133</v>
      </c>
      <c r="H51" s="18" t="s">
        <v>134</v>
      </c>
    </row>
    <row r="52" spans="1:11" x14ac:dyDescent="0.25">
      <c r="A52" s="115"/>
      <c r="B52" s="116"/>
      <c r="C52" s="116"/>
      <c r="D52" s="116"/>
      <c r="E52" s="117"/>
      <c r="F52" s="19" t="s">
        <v>32</v>
      </c>
      <c r="G52" s="19" t="s">
        <v>32</v>
      </c>
      <c r="H52" s="20" t="s">
        <v>32</v>
      </c>
    </row>
    <row r="53" spans="1:11" x14ac:dyDescent="0.25">
      <c r="A53" s="121" t="s">
        <v>27</v>
      </c>
      <c r="B53" s="122"/>
      <c r="C53" s="122"/>
      <c r="D53" s="122"/>
      <c r="E53" s="123"/>
      <c r="F53" s="45">
        <f>F54+F55</f>
        <v>3251</v>
      </c>
      <c r="G53" s="45"/>
      <c r="H53" s="45"/>
    </row>
    <row r="54" spans="1:11" ht="15.75" x14ac:dyDescent="0.25">
      <c r="A54" s="41">
        <v>9</v>
      </c>
      <c r="B54" s="46" t="s">
        <v>36</v>
      </c>
      <c r="C54" s="31"/>
      <c r="D54" s="31"/>
      <c r="E54" s="31"/>
      <c r="F54" s="44">
        <v>3251</v>
      </c>
      <c r="G54" s="44">
        <v>27548</v>
      </c>
      <c r="H54" s="44">
        <f>F54+G54</f>
        <v>30799</v>
      </c>
      <c r="K54" s="56"/>
    </row>
    <row r="55" spans="1:11" ht="15.75" x14ac:dyDescent="0.25">
      <c r="A55" s="41">
        <v>9</v>
      </c>
      <c r="B55" s="46" t="s">
        <v>37</v>
      </c>
      <c r="C55" s="31"/>
      <c r="D55" s="31"/>
      <c r="E55" s="31"/>
      <c r="F55" s="43">
        <v>0</v>
      </c>
      <c r="G55" s="43">
        <v>19954</v>
      </c>
      <c r="H55" s="44">
        <f>F55+G55</f>
        <v>19954</v>
      </c>
      <c r="K55" s="56"/>
    </row>
    <row r="56" spans="1:11" x14ac:dyDescent="0.25">
      <c r="A56" s="124" t="s">
        <v>38</v>
      </c>
      <c r="B56" s="125"/>
      <c r="C56" s="125"/>
      <c r="D56" s="125"/>
      <c r="E56" s="125"/>
      <c r="F56" s="32">
        <f>F54-F55</f>
        <v>3251</v>
      </c>
      <c r="G56" s="32">
        <f>G54-G55</f>
        <v>7594</v>
      </c>
      <c r="H56" s="32">
        <f>H54-H55</f>
        <v>10845</v>
      </c>
    </row>
    <row r="57" spans="1:11" ht="15.75" x14ac:dyDescent="0.25">
      <c r="A57" s="29"/>
      <c r="B57" s="27"/>
      <c r="C57" s="27"/>
      <c r="D57" s="27"/>
      <c r="E57" s="27"/>
      <c r="F57" s="27"/>
      <c r="G57" s="28"/>
      <c r="H57" s="28"/>
    </row>
    <row r="58" spans="1:11" ht="25.5" x14ac:dyDescent="0.25">
      <c r="A58" s="112" t="s">
        <v>35</v>
      </c>
      <c r="B58" s="113"/>
      <c r="C58" s="113"/>
      <c r="D58" s="113"/>
      <c r="E58" s="114"/>
      <c r="F58" s="17" t="s">
        <v>132</v>
      </c>
      <c r="G58" s="17" t="s">
        <v>133</v>
      </c>
      <c r="H58" s="18" t="s">
        <v>134</v>
      </c>
    </row>
    <row r="59" spans="1:11" x14ac:dyDescent="0.25">
      <c r="A59" s="115"/>
      <c r="B59" s="116"/>
      <c r="C59" s="116"/>
      <c r="D59" s="116"/>
      <c r="E59" s="117"/>
      <c r="F59" s="19" t="s">
        <v>33</v>
      </c>
      <c r="G59" s="19" t="s">
        <v>33</v>
      </c>
      <c r="H59" s="20" t="s">
        <v>33</v>
      </c>
    </row>
    <row r="60" spans="1:11" x14ac:dyDescent="0.25">
      <c r="A60" s="121" t="s">
        <v>27</v>
      </c>
      <c r="B60" s="122"/>
      <c r="C60" s="122"/>
      <c r="D60" s="122"/>
      <c r="E60" s="123"/>
      <c r="F60" s="45">
        <f>F61+F62</f>
        <v>24495</v>
      </c>
      <c r="G60" s="45"/>
      <c r="H60" s="45"/>
    </row>
    <row r="61" spans="1:11" ht="15.75" x14ac:dyDescent="0.25">
      <c r="A61" s="41">
        <v>9</v>
      </c>
      <c r="B61" s="46" t="s">
        <v>36</v>
      </c>
      <c r="C61" s="31"/>
      <c r="D61" s="31"/>
      <c r="E61" s="31"/>
      <c r="F61" s="44">
        <v>24495</v>
      </c>
      <c r="G61" s="44">
        <f>G54*7.5345</f>
        <v>207560.40600000002</v>
      </c>
      <c r="H61" s="44">
        <f>F61+G61</f>
        <v>232055.40600000002</v>
      </c>
    </row>
    <row r="62" spans="1:11" ht="15.75" x14ac:dyDescent="0.25">
      <c r="A62" s="41">
        <v>9</v>
      </c>
      <c r="B62" s="50" t="s">
        <v>37</v>
      </c>
      <c r="C62" s="31"/>
      <c r="D62" s="31"/>
      <c r="E62" s="31"/>
      <c r="F62" s="43">
        <v>0</v>
      </c>
      <c r="G62" s="44">
        <f>G55*7.5345</f>
        <v>150343.413</v>
      </c>
      <c r="H62" s="44">
        <f>F62+G62</f>
        <v>150343.413</v>
      </c>
    </row>
    <row r="63" spans="1:11" x14ac:dyDescent="0.25">
      <c r="A63" s="124" t="s">
        <v>38</v>
      </c>
      <c r="B63" s="125"/>
      <c r="C63" s="125"/>
      <c r="D63" s="125"/>
      <c r="E63" s="125"/>
      <c r="F63" s="32">
        <f>F61-F62</f>
        <v>24495</v>
      </c>
      <c r="G63" s="32">
        <f>G61-G62</f>
        <v>57216.993000000017</v>
      </c>
      <c r="H63" s="32">
        <f>H61-H62</f>
        <v>81711.993000000017</v>
      </c>
    </row>
    <row r="64" spans="1:11" ht="15.75" x14ac:dyDescent="0.25">
      <c r="A64" s="70"/>
      <c r="B64" s="70"/>
      <c r="C64" s="70"/>
      <c r="D64" s="70"/>
      <c r="E64" s="70"/>
      <c r="F64" s="70"/>
      <c r="G64" s="70"/>
      <c r="H64" s="70"/>
    </row>
    <row r="65" spans="1:8" x14ac:dyDescent="0.25">
      <c r="A65" s="110" t="s">
        <v>39</v>
      </c>
      <c r="B65" s="111"/>
      <c r="C65" s="111"/>
      <c r="D65" s="111"/>
      <c r="E65" s="111"/>
      <c r="F65" s="111"/>
      <c r="G65" s="111"/>
      <c r="H65" s="111"/>
    </row>
    <row r="66" spans="1:8" ht="15.75" x14ac:dyDescent="0.25">
      <c r="A66" s="29"/>
      <c r="B66" s="27"/>
      <c r="C66" s="27"/>
      <c r="D66" s="27"/>
      <c r="E66" s="27"/>
      <c r="F66" s="27"/>
      <c r="G66" s="28"/>
      <c r="H66" s="28"/>
    </row>
    <row r="67" spans="1:8" ht="25.5" x14ac:dyDescent="0.25">
      <c r="A67" s="112" t="s">
        <v>31</v>
      </c>
      <c r="B67" s="113"/>
      <c r="C67" s="113"/>
      <c r="D67" s="113"/>
      <c r="E67" s="114"/>
      <c r="F67" s="17" t="s">
        <v>132</v>
      </c>
      <c r="G67" s="17" t="s">
        <v>133</v>
      </c>
      <c r="H67" s="18" t="s">
        <v>134</v>
      </c>
    </row>
    <row r="68" spans="1:8" x14ac:dyDescent="0.25">
      <c r="A68" s="115"/>
      <c r="B68" s="116"/>
      <c r="C68" s="116"/>
      <c r="D68" s="116"/>
      <c r="E68" s="117"/>
      <c r="F68" s="19" t="s">
        <v>32</v>
      </c>
      <c r="G68" s="19" t="s">
        <v>32</v>
      </c>
      <c r="H68" s="20" t="s">
        <v>32</v>
      </c>
    </row>
    <row r="69" spans="1:8" x14ac:dyDescent="0.25">
      <c r="A69" s="46" t="s">
        <v>40</v>
      </c>
      <c r="B69" s="47"/>
      <c r="C69" s="48"/>
      <c r="D69" s="48"/>
      <c r="E69" s="48"/>
      <c r="F69" s="43">
        <f>F17+F39+F54</f>
        <v>3001810</v>
      </c>
      <c r="G69" s="43">
        <f>G17+G39+G54</f>
        <v>335904</v>
      </c>
      <c r="H69" s="43">
        <f>H17+H39+H54</f>
        <v>3337714</v>
      </c>
    </row>
    <row r="70" spans="1:8" x14ac:dyDescent="0.25">
      <c r="A70" s="46" t="s">
        <v>41</v>
      </c>
      <c r="B70" s="47"/>
      <c r="C70" s="48"/>
      <c r="D70" s="48"/>
      <c r="E70" s="48"/>
      <c r="F70" s="43">
        <f>(F20+F40+F55)</f>
        <v>3001810</v>
      </c>
      <c r="G70" s="43">
        <f>(G20+G40+G55)</f>
        <v>335904</v>
      </c>
      <c r="H70" s="43">
        <f>(H20+H40+H55)</f>
        <v>3337714</v>
      </c>
    </row>
    <row r="71" spans="1:8" x14ac:dyDescent="0.25">
      <c r="A71" s="108" t="s">
        <v>42</v>
      </c>
      <c r="B71" s="109"/>
      <c r="C71" s="109"/>
      <c r="D71" s="109"/>
      <c r="E71" s="109"/>
      <c r="F71" s="49">
        <f t="shared" ref="F71:H71" si="1">F69-F70</f>
        <v>0</v>
      </c>
      <c r="G71" s="49">
        <f t="shared" si="1"/>
        <v>0</v>
      </c>
      <c r="H71" s="49">
        <f t="shared" si="1"/>
        <v>0</v>
      </c>
    </row>
    <row r="72" spans="1:8" ht="15.75" x14ac:dyDescent="0.25">
      <c r="A72" s="70"/>
      <c r="B72" s="70"/>
      <c r="C72" s="70"/>
      <c r="D72" s="70"/>
      <c r="E72" s="70"/>
      <c r="F72" s="70"/>
      <c r="G72" s="70"/>
      <c r="H72" s="70"/>
    </row>
    <row r="73" spans="1:8" x14ac:dyDescent="0.25">
      <c r="A73" s="110" t="s">
        <v>39</v>
      </c>
      <c r="B73" s="111"/>
      <c r="C73" s="111"/>
      <c r="D73" s="111"/>
      <c r="E73" s="111"/>
      <c r="F73" s="111"/>
      <c r="G73" s="111"/>
      <c r="H73" s="111"/>
    </row>
    <row r="74" spans="1:8" ht="15.75" x14ac:dyDescent="0.25">
      <c r="A74" s="29"/>
      <c r="B74" s="27"/>
      <c r="C74" s="27"/>
      <c r="D74" s="27"/>
      <c r="E74" s="27"/>
      <c r="F74" s="27"/>
      <c r="G74" s="28"/>
      <c r="H74" s="28"/>
    </row>
    <row r="75" spans="1:8" ht="25.5" x14ac:dyDescent="0.25">
      <c r="A75" s="112" t="s">
        <v>31</v>
      </c>
      <c r="B75" s="113"/>
      <c r="C75" s="113"/>
      <c r="D75" s="113"/>
      <c r="E75" s="114"/>
      <c r="F75" s="17" t="s">
        <v>132</v>
      </c>
      <c r="G75" s="17" t="s">
        <v>133</v>
      </c>
      <c r="H75" s="18" t="s">
        <v>134</v>
      </c>
    </row>
    <row r="76" spans="1:8" x14ac:dyDescent="0.25">
      <c r="A76" s="115"/>
      <c r="B76" s="116"/>
      <c r="C76" s="116"/>
      <c r="D76" s="116"/>
      <c r="E76" s="117"/>
      <c r="F76" s="19" t="s">
        <v>33</v>
      </c>
      <c r="G76" s="19" t="s">
        <v>33</v>
      </c>
      <c r="H76" s="20" t="s">
        <v>33</v>
      </c>
    </row>
    <row r="77" spans="1:8" ht="15.75" x14ac:dyDescent="0.25">
      <c r="A77" s="30" t="s">
        <v>40</v>
      </c>
      <c r="B77" s="42"/>
      <c r="C77" s="31"/>
      <c r="D77" s="31"/>
      <c r="E77" s="31"/>
      <c r="F77" s="43">
        <f>F27+F45+F61</f>
        <v>22617137.785500001</v>
      </c>
      <c r="G77" s="43">
        <f>G27+G45+G61</f>
        <v>2530868.6880000001</v>
      </c>
      <c r="H77" s="43">
        <f>H27+H45+H61</f>
        <v>25148006.473500002</v>
      </c>
    </row>
    <row r="78" spans="1:8" ht="15.75" x14ac:dyDescent="0.25">
      <c r="A78" s="30" t="s">
        <v>41</v>
      </c>
      <c r="B78" s="42"/>
      <c r="C78" s="31"/>
      <c r="D78" s="31"/>
      <c r="E78" s="31"/>
      <c r="F78" s="43">
        <f>F30+F46+F62</f>
        <v>22617137.445</v>
      </c>
      <c r="G78" s="43">
        <f>G30+G46+G62</f>
        <v>2530868.6880000001</v>
      </c>
      <c r="H78" s="43">
        <f>H30+H46+H62</f>
        <v>25148006.133000001</v>
      </c>
    </row>
    <row r="79" spans="1:8" x14ac:dyDescent="0.25">
      <c r="A79" s="108" t="s">
        <v>42</v>
      </c>
      <c r="B79" s="109"/>
      <c r="C79" s="109"/>
      <c r="D79" s="109"/>
      <c r="E79" s="109"/>
      <c r="F79" s="49">
        <f t="shared" ref="F79:H79" si="2">F77-F78</f>
        <v>0.34050000086426735</v>
      </c>
      <c r="G79" s="49">
        <f t="shared" si="2"/>
        <v>0</v>
      </c>
      <c r="H79" s="49">
        <f t="shared" si="2"/>
        <v>0.34050000086426735</v>
      </c>
    </row>
    <row r="80" spans="1:8" ht="15.75" x14ac:dyDescent="0.25">
      <c r="A80" s="22"/>
      <c r="B80" s="23"/>
      <c r="C80" s="23"/>
      <c r="D80" s="23"/>
      <c r="E80" s="23"/>
      <c r="F80" s="24"/>
      <c r="G80" s="24"/>
      <c r="H80" s="24"/>
    </row>
    <row r="81" spans="1:8" ht="15.75" x14ac:dyDescent="0.25">
      <c r="A81" s="106"/>
      <c r="B81" s="107"/>
      <c r="C81" s="107"/>
      <c r="D81" s="107"/>
      <c r="E81" s="107"/>
      <c r="F81" s="107"/>
      <c r="G81" s="107"/>
      <c r="H81" s="107"/>
    </row>
    <row r="82" spans="1:8" ht="15.75" x14ac:dyDescent="0.25">
      <c r="A82" s="70"/>
      <c r="B82" s="70"/>
      <c r="C82" s="70"/>
      <c r="D82" s="70"/>
      <c r="E82" s="70"/>
      <c r="F82" s="70"/>
      <c r="G82" s="70"/>
      <c r="H82" s="70"/>
    </row>
    <row r="83" spans="1:8" ht="15.75" x14ac:dyDescent="0.25">
      <c r="A83" s="106"/>
      <c r="B83" s="107"/>
      <c r="C83" s="107"/>
      <c r="D83" s="107"/>
      <c r="E83" s="107"/>
      <c r="F83" s="107"/>
      <c r="G83" s="107"/>
      <c r="H83" s="107"/>
    </row>
    <row r="84" spans="1:8" ht="15.75" x14ac:dyDescent="0.25">
      <c r="A84" s="70"/>
      <c r="B84" s="70"/>
      <c r="C84" s="70"/>
      <c r="D84" s="70"/>
      <c r="E84" s="70"/>
      <c r="F84" s="70"/>
      <c r="G84" s="70"/>
      <c r="H84" s="70"/>
    </row>
    <row r="85" spans="1:8" ht="15.75" x14ac:dyDescent="0.25">
      <c r="A85" s="106"/>
      <c r="B85" s="107"/>
      <c r="C85" s="107"/>
      <c r="D85" s="107"/>
      <c r="E85" s="107"/>
      <c r="F85" s="107"/>
      <c r="G85" s="107"/>
      <c r="H85" s="107"/>
    </row>
    <row r="86" spans="1:8" ht="15.75" x14ac:dyDescent="0.25">
      <c r="A86" s="70"/>
      <c r="B86" s="70"/>
      <c r="C86" s="70"/>
      <c r="D86" s="70"/>
      <c r="E86" s="70"/>
      <c r="F86" s="70"/>
      <c r="G86" s="70"/>
      <c r="H86" s="70"/>
    </row>
  </sheetData>
  <mergeCells count="32">
    <mergeCell ref="A37:E38"/>
    <mergeCell ref="A2:H2"/>
    <mergeCell ref="A4:H4"/>
    <mergeCell ref="A6:H6"/>
    <mergeCell ref="A13:H13"/>
    <mergeCell ref="A15:E16"/>
    <mergeCell ref="A17:E17"/>
    <mergeCell ref="A23:E23"/>
    <mergeCell ref="A25:E26"/>
    <mergeCell ref="A27:E27"/>
    <mergeCell ref="A33:E33"/>
    <mergeCell ref="A35:H35"/>
    <mergeCell ref="A10:H11"/>
    <mergeCell ref="A67:E68"/>
    <mergeCell ref="A41:E41"/>
    <mergeCell ref="A43:E44"/>
    <mergeCell ref="A47:E47"/>
    <mergeCell ref="A49:H49"/>
    <mergeCell ref="A51:E52"/>
    <mergeCell ref="A53:E53"/>
    <mergeCell ref="A56:E56"/>
    <mergeCell ref="A58:E59"/>
    <mergeCell ref="A60:E60"/>
    <mergeCell ref="A63:E63"/>
    <mergeCell ref="A65:H65"/>
    <mergeCell ref="A85:H85"/>
    <mergeCell ref="A71:E71"/>
    <mergeCell ref="A73:H73"/>
    <mergeCell ref="A75:E76"/>
    <mergeCell ref="A79:E79"/>
    <mergeCell ref="A81:H81"/>
    <mergeCell ref="A83:H83"/>
  </mergeCells>
  <pageMargins left="0.7" right="0.7" top="0.75" bottom="0.75" header="0.3" footer="0.3"/>
  <pageSetup paperSize="9" fitToHeight="0" orientation="portrait" horizontalDpi="4294967293" verticalDpi="4294967293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M63"/>
  <sheetViews>
    <sheetView topLeftCell="A7" workbookViewId="0">
      <selection activeCell="F21" sqref="F21"/>
    </sheetView>
  </sheetViews>
  <sheetFormatPr defaultRowHeight="15" x14ac:dyDescent="0.25"/>
  <cols>
    <col min="1" max="1" width="7.42578125" bestFit="1" customWidth="1"/>
    <col min="2" max="2" width="8.42578125" bestFit="1" customWidth="1"/>
    <col min="3" max="3" width="5.42578125" bestFit="1" customWidth="1"/>
    <col min="4" max="4" width="28.85546875" bestFit="1" customWidth="1"/>
    <col min="5" max="7" width="15.7109375" customWidth="1"/>
    <col min="10" max="10" width="12.7109375" bestFit="1" customWidth="1"/>
    <col min="11" max="11" width="12.7109375" customWidth="1"/>
    <col min="12" max="12" width="11.7109375" bestFit="1" customWidth="1"/>
    <col min="13" max="13" width="10.140625" bestFit="1" customWidth="1"/>
  </cols>
  <sheetData>
    <row r="2" spans="1:13" ht="15.75" x14ac:dyDescent="0.25">
      <c r="A2" s="68" t="s">
        <v>89</v>
      </c>
    </row>
    <row r="3" spans="1:13" ht="15.75" x14ac:dyDescent="0.25">
      <c r="A3" s="68"/>
    </row>
    <row r="4" spans="1:13" ht="15.75" x14ac:dyDescent="0.25">
      <c r="A4" s="70" t="s">
        <v>135</v>
      </c>
      <c r="B4" s="55"/>
      <c r="C4" s="55"/>
      <c r="D4" s="55"/>
      <c r="E4" s="55"/>
    </row>
    <row r="5" spans="1:13" ht="18" customHeight="1" x14ac:dyDescent="0.25">
      <c r="A5" s="1"/>
      <c r="B5" s="1"/>
      <c r="C5" s="1"/>
      <c r="D5" s="1"/>
      <c r="E5" s="1"/>
      <c r="F5" s="1"/>
      <c r="G5" s="1"/>
    </row>
    <row r="6" spans="1:13" ht="18" customHeight="1" x14ac:dyDescent="0.25">
      <c r="A6" s="132" t="s">
        <v>6</v>
      </c>
      <c r="B6" s="134"/>
      <c r="C6" s="134"/>
      <c r="D6" s="134"/>
      <c r="E6" s="134"/>
      <c r="F6" s="134"/>
      <c r="G6" s="134"/>
    </row>
    <row r="7" spans="1:13" ht="18" x14ac:dyDescent="0.25">
      <c r="A7" s="1"/>
      <c r="B7" s="1"/>
      <c r="C7" s="1"/>
      <c r="D7" s="1"/>
      <c r="E7" s="1"/>
      <c r="F7" s="2"/>
      <c r="G7" s="2"/>
    </row>
    <row r="8" spans="1:13" ht="15.75" x14ac:dyDescent="0.25">
      <c r="A8" s="132" t="s">
        <v>1</v>
      </c>
      <c r="B8" s="133"/>
      <c r="C8" s="133"/>
      <c r="D8" s="133"/>
      <c r="E8" s="133"/>
      <c r="F8" s="133"/>
      <c r="G8" s="133"/>
    </row>
    <row r="9" spans="1:13" ht="18" x14ac:dyDescent="0.25">
      <c r="A9" s="1"/>
      <c r="B9" s="1"/>
      <c r="C9" s="1"/>
      <c r="D9" s="1"/>
      <c r="E9" s="59"/>
      <c r="F9" s="2"/>
      <c r="G9" s="2"/>
    </row>
    <row r="10" spans="1:13" ht="25.5" x14ac:dyDescent="0.25">
      <c r="A10" s="13" t="s">
        <v>7</v>
      </c>
      <c r="B10" s="12" t="s">
        <v>8</v>
      </c>
      <c r="C10" s="12" t="s">
        <v>9</v>
      </c>
      <c r="D10" s="12" t="s">
        <v>5</v>
      </c>
      <c r="E10" s="13" t="s">
        <v>132</v>
      </c>
      <c r="F10" s="13" t="s">
        <v>133</v>
      </c>
      <c r="G10" s="13" t="s">
        <v>134</v>
      </c>
    </row>
    <row r="11" spans="1:13" s="54" customFormat="1" ht="15.75" customHeight="1" x14ac:dyDescent="0.25">
      <c r="A11" s="5">
        <v>6</v>
      </c>
      <c r="B11" s="5"/>
      <c r="C11" s="5"/>
      <c r="D11" s="5" t="s">
        <v>10</v>
      </c>
      <c r="E11" s="53">
        <f>E12+E14+E17+E20</f>
        <v>2998559</v>
      </c>
      <c r="F11" s="53">
        <f t="shared" ref="F11" si="0">F12+F14+F17+F20</f>
        <v>308356</v>
      </c>
      <c r="G11" s="53">
        <f>G12+G14+G17+G20</f>
        <v>3306915</v>
      </c>
      <c r="I11" s="64"/>
      <c r="J11" s="64"/>
      <c r="K11" s="64"/>
      <c r="L11" s="64"/>
    </row>
    <row r="12" spans="1:13" ht="38.25" x14ac:dyDescent="0.25">
      <c r="A12" s="5"/>
      <c r="B12" s="9">
        <v>63</v>
      </c>
      <c r="C12" s="9"/>
      <c r="D12" s="9" t="s">
        <v>28</v>
      </c>
      <c r="E12" s="3">
        <f>E13</f>
        <v>2197424</v>
      </c>
      <c r="F12" s="3">
        <f t="shared" ref="F12" si="1">F13</f>
        <v>330902</v>
      </c>
      <c r="G12" s="3">
        <f>G13</f>
        <v>2528326</v>
      </c>
      <c r="I12" s="67"/>
      <c r="J12" s="67"/>
      <c r="K12" s="67"/>
      <c r="L12" s="67"/>
      <c r="M12" s="67"/>
    </row>
    <row r="13" spans="1:13" x14ac:dyDescent="0.25">
      <c r="A13" s="6"/>
      <c r="B13" s="6"/>
      <c r="C13" s="7" t="s">
        <v>82</v>
      </c>
      <c r="D13" s="7" t="s">
        <v>72</v>
      </c>
      <c r="E13" s="3">
        <v>2197424</v>
      </c>
      <c r="F13" s="3">
        <f>193888+1671+133523+1820</f>
        <v>330902</v>
      </c>
      <c r="G13" s="3">
        <f>E13+F13</f>
        <v>2528326</v>
      </c>
      <c r="I13" s="67"/>
      <c r="J13" s="67"/>
      <c r="K13" s="67"/>
      <c r="L13" s="67"/>
      <c r="M13" s="67"/>
    </row>
    <row r="14" spans="1:13" ht="51" x14ac:dyDescent="0.25">
      <c r="A14" s="6"/>
      <c r="B14" s="6">
        <v>65</v>
      </c>
      <c r="C14" s="7"/>
      <c r="D14" s="11" t="str">
        <f>'[1]6'!$E$333</f>
        <v>Prihodi od upravnih i administrativnih pristojbi, pristojbi po posebnim propisima i naknada</v>
      </c>
      <c r="E14" s="3">
        <f>E15+E16</f>
        <v>126220</v>
      </c>
      <c r="F14" s="3">
        <f t="shared" ref="F14" si="2">F15+F16</f>
        <v>-19000</v>
      </c>
      <c r="G14" s="3">
        <f>G15+G16</f>
        <v>107220</v>
      </c>
      <c r="I14" s="67"/>
      <c r="J14" s="67"/>
      <c r="K14" s="67"/>
      <c r="L14" s="67"/>
      <c r="M14" s="67"/>
    </row>
    <row r="15" spans="1:13" x14ac:dyDescent="0.25">
      <c r="A15" s="6"/>
      <c r="B15" s="6"/>
      <c r="C15" s="7" t="s">
        <v>83</v>
      </c>
      <c r="D15" s="7" t="s">
        <v>73</v>
      </c>
      <c r="E15" s="3">
        <v>126087</v>
      </c>
      <c r="F15" s="3">
        <v>-19000</v>
      </c>
      <c r="G15" s="3">
        <f>E15+F15</f>
        <v>107087</v>
      </c>
      <c r="I15" s="67"/>
      <c r="J15" s="67"/>
      <c r="K15" s="67"/>
      <c r="L15" s="67"/>
      <c r="M15" s="67"/>
    </row>
    <row r="16" spans="1:13" x14ac:dyDescent="0.25">
      <c r="A16" s="6"/>
      <c r="B16" s="6"/>
      <c r="C16" s="7" t="s">
        <v>84</v>
      </c>
      <c r="D16" s="7" t="s">
        <v>74</v>
      </c>
      <c r="E16" s="3">
        <v>133</v>
      </c>
      <c r="F16" s="3">
        <v>0</v>
      </c>
      <c r="G16" s="3">
        <f>E16+F16</f>
        <v>133</v>
      </c>
      <c r="I16" s="67"/>
      <c r="J16" s="67"/>
      <c r="K16" s="67"/>
      <c r="L16" s="67"/>
      <c r="M16" s="67"/>
    </row>
    <row r="17" spans="1:13" ht="39" x14ac:dyDescent="0.25">
      <c r="A17" s="6"/>
      <c r="B17" s="6">
        <v>66</v>
      </c>
      <c r="C17" s="7"/>
      <c r="D17" s="74" t="str">
        <f>'[1]6'!$E$399</f>
        <v>Prihodi od prodaje proizvoda i robe te pruženih usluga i prihodi od donacija</v>
      </c>
      <c r="E17" s="3">
        <f>E18+E19</f>
        <v>9026</v>
      </c>
      <c r="F17" s="3">
        <f t="shared" ref="F17" si="3">F18+F19</f>
        <v>1691</v>
      </c>
      <c r="G17" s="3">
        <f>G18+G19</f>
        <v>10717</v>
      </c>
      <c r="I17" s="67"/>
      <c r="J17" s="67"/>
      <c r="K17" s="67"/>
      <c r="L17" s="67"/>
      <c r="M17" s="67"/>
    </row>
    <row r="18" spans="1:13" x14ac:dyDescent="0.25">
      <c r="A18" s="6"/>
      <c r="B18" s="15"/>
      <c r="C18" s="7" t="s">
        <v>85</v>
      </c>
      <c r="D18" s="7" t="s">
        <v>25</v>
      </c>
      <c r="E18" s="3">
        <v>4513</v>
      </c>
      <c r="F18" s="3">
        <v>-300</v>
      </c>
      <c r="G18" s="3">
        <f>E18+F18</f>
        <v>4213</v>
      </c>
      <c r="I18" s="67"/>
      <c r="J18" s="67"/>
      <c r="K18" s="67"/>
      <c r="L18" s="67"/>
      <c r="M18" s="67"/>
    </row>
    <row r="19" spans="1:13" x14ac:dyDescent="0.25">
      <c r="A19" s="6"/>
      <c r="B19" s="15"/>
      <c r="C19" s="7" t="s">
        <v>86</v>
      </c>
      <c r="D19" s="7" t="s">
        <v>75</v>
      </c>
      <c r="E19" s="3">
        <v>4513</v>
      </c>
      <c r="F19" s="3">
        <f>2116-125</f>
        <v>1991</v>
      </c>
      <c r="G19" s="3">
        <f>E19+F19</f>
        <v>6504</v>
      </c>
      <c r="I19" s="67"/>
      <c r="J19" s="67"/>
      <c r="K19" s="67"/>
      <c r="L19" s="67"/>
      <c r="M19" s="67"/>
    </row>
    <row r="20" spans="1:13" s="55" customFormat="1" ht="51" x14ac:dyDescent="0.25">
      <c r="A20" s="6"/>
      <c r="B20" s="6">
        <v>67</v>
      </c>
      <c r="C20" s="7"/>
      <c r="D20" s="11" t="s">
        <v>78</v>
      </c>
      <c r="E20" s="3">
        <f t="shared" ref="E20:G20" si="4">E21+E22+E23+E24</f>
        <v>665889</v>
      </c>
      <c r="F20" s="3">
        <f t="shared" si="4"/>
        <v>-5237</v>
      </c>
      <c r="G20" s="3">
        <f t="shared" si="4"/>
        <v>660652</v>
      </c>
      <c r="I20" s="67"/>
      <c r="J20" s="67"/>
      <c r="K20" s="67"/>
      <c r="L20" s="67"/>
      <c r="M20" s="67"/>
    </row>
    <row r="21" spans="1:13" x14ac:dyDescent="0.25">
      <c r="A21" s="6"/>
      <c r="B21" s="15"/>
      <c r="C21" s="7" t="s">
        <v>80</v>
      </c>
      <c r="D21" s="7" t="s">
        <v>11</v>
      </c>
      <c r="E21" s="3">
        <v>472114</v>
      </c>
      <c r="F21" s="3">
        <f>-16700+1028</f>
        <v>-15672</v>
      </c>
      <c r="G21" s="3">
        <f>E21+F21</f>
        <v>456442</v>
      </c>
      <c r="I21" s="67"/>
      <c r="J21" s="67"/>
      <c r="K21" s="67"/>
      <c r="L21" s="67"/>
      <c r="M21" s="67"/>
    </row>
    <row r="22" spans="1:13" x14ac:dyDescent="0.25">
      <c r="A22" s="6"/>
      <c r="B22" s="15"/>
      <c r="C22" s="7" t="s">
        <v>81</v>
      </c>
      <c r="D22" s="7" t="s">
        <v>73</v>
      </c>
      <c r="E22" s="3">
        <v>119451</v>
      </c>
      <c r="F22" s="3">
        <v>15435</v>
      </c>
      <c r="G22" s="3">
        <f t="shared" ref="G22:G24" si="5">E22+F22</f>
        <v>134886</v>
      </c>
      <c r="I22" s="67"/>
      <c r="J22" s="67"/>
      <c r="K22" s="67"/>
      <c r="L22" s="67"/>
      <c r="M22" s="67"/>
    </row>
    <row r="23" spans="1:13" s="55" customFormat="1" x14ac:dyDescent="0.25">
      <c r="A23" s="6"/>
      <c r="B23" s="6"/>
      <c r="C23" s="7" t="s">
        <v>87</v>
      </c>
      <c r="D23" s="7" t="s">
        <v>76</v>
      </c>
      <c r="E23" s="3">
        <v>74324</v>
      </c>
      <c r="F23" s="3">
        <v>-5000</v>
      </c>
      <c r="G23" s="3">
        <f t="shared" si="5"/>
        <v>69324</v>
      </c>
      <c r="I23" s="67"/>
      <c r="J23" s="67"/>
      <c r="K23" s="67"/>
      <c r="L23" s="67"/>
      <c r="M23" s="67"/>
    </row>
    <row r="24" spans="1:13" s="55" customFormat="1" x14ac:dyDescent="0.25">
      <c r="A24" s="6"/>
      <c r="B24" s="6"/>
      <c r="C24" s="7" t="s">
        <v>88</v>
      </c>
      <c r="D24" s="7" t="s">
        <v>79</v>
      </c>
      <c r="E24" s="3">
        <v>0</v>
      </c>
      <c r="F24" s="3">
        <v>0</v>
      </c>
      <c r="G24" s="3">
        <f t="shared" si="5"/>
        <v>0</v>
      </c>
      <c r="I24" s="67"/>
      <c r="J24" s="67"/>
      <c r="K24" s="67"/>
      <c r="L24" s="67"/>
      <c r="M24" s="67"/>
    </row>
    <row r="25" spans="1:13" s="54" customFormat="1" ht="25.5" x14ac:dyDescent="0.25">
      <c r="A25" s="8">
        <v>7</v>
      </c>
      <c r="B25" s="8"/>
      <c r="C25" s="8"/>
      <c r="D25" s="14" t="s">
        <v>12</v>
      </c>
      <c r="E25" s="53">
        <v>0</v>
      </c>
      <c r="F25" s="53">
        <v>0</v>
      </c>
      <c r="G25" s="53">
        <v>0</v>
      </c>
      <c r="I25" s="67"/>
      <c r="J25" s="67"/>
      <c r="K25" s="67"/>
      <c r="L25" s="67"/>
      <c r="M25" s="67"/>
    </row>
    <row r="26" spans="1:13" x14ac:dyDescent="0.25">
      <c r="E26" s="56"/>
    </row>
    <row r="27" spans="1:13" ht="15.75" x14ac:dyDescent="0.25">
      <c r="A27" s="132" t="s">
        <v>13</v>
      </c>
      <c r="B27" s="133"/>
      <c r="C27" s="133"/>
      <c r="D27" s="133"/>
      <c r="E27" s="133"/>
      <c r="F27" s="133"/>
      <c r="G27" s="133"/>
    </row>
    <row r="28" spans="1:13" ht="18" x14ac:dyDescent="0.25">
      <c r="A28" s="1"/>
      <c r="B28" s="1"/>
      <c r="C28" s="1"/>
      <c r="D28" s="1"/>
      <c r="E28" s="1"/>
      <c r="F28" s="2"/>
      <c r="G28" s="2"/>
    </row>
    <row r="29" spans="1:13" ht="25.5" x14ac:dyDescent="0.25">
      <c r="A29" s="13" t="s">
        <v>7</v>
      </c>
      <c r="B29" s="12" t="s">
        <v>8</v>
      </c>
      <c r="C29" s="12" t="s">
        <v>9</v>
      </c>
      <c r="D29" s="12" t="s">
        <v>14</v>
      </c>
      <c r="E29" s="13" t="s">
        <v>132</v>
      </c>
      <c r="F29" s="13" t="s">
        <v>133</v>
      </c>
      <c r="G29" s="13" t="s">
        <v>134</v>
      </c>
    </row>
    <row r="30" spans="1:13" s="54" customFormat="1" ht="15.75" customHeight="1" x14ac:dyDescent="0.25">
      <c r="A30" s="5">
        <v>3</v>
      </c>
      <c r="B30" s="5"/>
      <c r="C30" s="5"/>
      <c r="D30" s="5" t="s">
        <v>15</v>
      </c>
      <c r="E30" s="53">
        <f>E31+E38+E48+E51+E53</f>
        <v>2952171</v>
      </c>
      <c r="F30" s="53">
        <f>F31+F38+F48+F51+F53</f>
        <v>299834</v>
      </c>
      <c r="G30" s="53">
        <f t="shared" ref="G30" si="6">G31+G38+G48+G51+G53</f>
        <v>3252005</v>
      </c>
      <c r="J30" s="64"/>
    </row>
    <row r="31" spans="1:13" ht="15.75" customHeight="1" x14ac:dyDescent="0.25">
      <c r="A31" s="5"/>
      <c r="B31" s="9">
        <v>31</v>
      </c>
      <c r="C31" s="9"/>
      <c r="D31" s="9" t="s">
        <v>16</v>
      </c>
      <c r="E31" s="3">
        <f>E32+E33+E34+E35+E36+E37</f>
        <v>2342692</v>
      </c>
      <c r="F31" s="3">
        <f t="shared" ref="F31:G31" si="7">F32+F33+F34+F35+F36+F37</f>
        <v>109243</v>
      </c>
      <c r="G31" s="3">
        <f t="shared" si="7"/>
        <v>2451935</v>
      </c>
    </row>
    <row r="32" spans="1:13" x14ac:dyDescent="0.25">
      <c r="A32" s="6"/>
      <c r="B32" s="6"/>
      <c r="C32" s="7" t="s">
        <v>80</v>
      </c>
      <c r="D32" s="7" t="s">
        <v>11</v>
      </c>
      <c r="E32" s="3">
        <v>261332</v>
      </c>
      <c r="F32" s="3">
        <v>1300</v>
      </c>
      <c r="G32" s="3">
        <f>E32+F32</f>
        <v>262632</v>
      </c>
    </row>
    <row r="33" spans="1:7" x14ac:dyDescent="0.25">
      <c r="A33" s="6"/>
      <c r="B33" s="6"/>
      <c r="C33" s="7" t="s">
        <v>85</v>
      </c>
      <c r="D33" s="7" t="s">
        <v>25</v>
      </c>
      <c r="E33" s="3">
        <v>797</v>
      </c>
      <c r="F33" s="3">
        <v>0</v>
      </c>
      <c r="G33" s="3">
        <f t="shared" ref="G33:G37" si="8">E33+F33</f>
        <v>797</v>
      </c>
    </row>
    <row r="34" spans="1:7" x14ac:dyDescent="0.25">
      <c r="A34" s="6"/>
      <c r="B34" s="6"/>
      <c r="C34" s="7" t="s">
        <v>83</v>
      </c>
      <c r="D34" s="7" t="s">
        <v>73</v>
      </c>
      <c r="E34" s="3">
        <v>4380</v>
      </c>
      <c r="F34" s="3">
        <v>-4380</v>
      </c>
      <c r="G34" s="3">
        <f t="shared" si="8"/>
        <v>0</v>
      </c>
    </row>
    <row r="35" spans="1:7" x14ac:dyDescent="0.25">
      <c r="A35" s="6"/>
      <c r="B35" s="6"/>
      <c r="C35" s="7" t="s">
        <v>87</v>
      </c>
      <c r="D35" s="7" t="s">
        <v>76</v>
      </c>
      <c r="E35" s="3">
        <v>58133</v>
      </c>
      <c r="F35" s="3">
        <v>-6000</v>
      </c>
      <c r="G35" s="3">
        <f t="shared" si="8"/>
        <v>52133</v>
      </c>
    </row>
    <row r="36" spans="1:7" x14ac:dyDescent="0.25">
      <c r="A36" s="6"/>
      <c r="B36" s="6"/>
      <c r="C36" s="7" t="s">
        <v>82</v>
      </c>
      <c r="D36" s="7" t="s">
        <v>72</v>
      </c>
      <c r="E36" s="3">
        <v>2017718</v>
      </c>
      <c r="F36" s="3">
        <v>118323</v>
      </c>
      <c r="G36" s="3">
        <f t="shared" si="8"/>
        <v>2136041</v>
      </c>
    </row>
    <row r="37" spans="1:7" x14ac:dyDescent="0.25">
      <c r="A37" s="6"/>
      <c r="B37" s="6"/>
      <c r="C37" s="7" t="s">
        <v>86</v>
      </c>
      <c r="D37" s="7" t="s">
        <v>75</v>
      </c>
      <c r="E37" s="3">
        <v>332</v>
      </c>
      <c r="F37" s="3">
        <v>0</v>
      </c>
      <c r="G37" s="3">
        <f t="shared" si="8"/>
        <v>332</v>
      </c>
    </row>
    <row r="38" spans="1:7" x14ac:dyDescent="0.25">
      <c r="A38" s="6"/>
      <c r="B38" s="6">
        <v>32</v>
      </c>
      <c r="C38" s="7"/>
      <c r="D38" s="6" t="s">
        <v>24</v>
      </c>
      <c r="E38" s="3">
        <f>SUM(E39:E47)</f>
        <v>573364</v>
      </c>
      <c r="F38" s="3">
        <f>SUM(F39:F47)</f>
        <v>183591</v>
      </c>
      <c r="G38" s="3">
        <f>SUM(G39:G47)</f>
        <v>756955</v>
      </c>
    </row>
    <row r="39" spans="1:7" x14ac:dyDescent="0.25">
      <c r="A39" s="6"/>
      <c r="B39" s="6"/>
      <c r="C39" s="7" t="s">
        <v>80</v>
      </c>
      <c r="D39" s="7" t="s">
        <v>11</v>
      </c>
      <c r="E39" s="3">
        <v>199898</v>
      </c>
      <c r="F39" s="3">
        <v>-20000</v>
      </c>
      <c r="G39" s="3">
        <f>E39+F39</f>
        <v>179898</v>
      </c>
    </row>
    <row r="40" spans="1:7" x14ac:dyDescent="0.25">
      <c r="A40" s="6"/>
      <c r="B40" s="6"/>
      <c r="C40" s="7" t="s">
        <v>85</v>
      </c>
      <c r="D40" s="7" t="s">
        <v>25</v>
      </c>
      <c r="E40" s="3">
        <v>4512</v>
      </c>
      <c r="F40" s="3">
        <v>4578</v>
      </c>
      <c r="G40" s="3">
        <f t="shared" ref="G40:G47" si="9">E40+F40</f>
        <v>9090</v>
      </c>
    </row>
    <row r="41" spans="1:7" x14ac:dyDescent="0.25">
      <c r="A41" s="6"/>
      <c r="B41" s="6"/>
      <c r="C41" s="7" t="s">
        <v>81</v>
      </c>
      <c r="D41" s="7" t="s">
        <v>73</v>
      </c>
      <c r="E41" s="3">
        <v>117792</v>
      </c>
      <c r="F41" s="3">
        <v>-1000</v>
      </c>
      <c r="G41" s="3">
        <f t="shared" si="9"/>
        <v>116792</v>
      </c>
    </row>
    <row r="42" spans="1:7" x14ac:dyDescent="0.25">
      <c r="A42" s="6"/>
      <c r="B42" s="6"/>
      <c r="C42" s="7" t="s">
        <v>83</v>
      </c>
      <c r="D42" s="7" t="s">
        <v>73</v>
      </c>
      <c r="E42" s="3">
        <v>117060</v>
      </c>
      <c r="F42" s="3">
        <v>-8405</v>
      </c>
      <c r="G42" s="3">
        <f t="shared" si="9"/>
        <v>108655</v>
      </c>
    </row>
    <row r="43" spans="1:7" x14ac:dyDescent="0.25">
      <c r="A43" s="6"/>
      <c r="B43" s="6"/>
      <c r="C43" s="7" t="s">
        <v>87</v>
      </c>
      <c r="D43" s="7" t="s">
        <v>76</v>
      </c>
      <c r="E43" s="3">
        <v>16191</v>
      </c>
      <c r="F43" s="3">
        <v>1000</v>
      </c>
      <c r="G43" s="3">
        <f t="shared" si="9"/>
        <v>17191</v>
      </c>
    </row>
    <row r="44" spans="1:7" x14ac:dyDescent="0.25">
      <c r="A44" s="6"/>
      <c r="B44" s="6"/>
      <c r="C44" s="7" t="s">
        <v>82</v>
      </c>
      <c r="D44" s="7" t="s">
        <v>72</v>
      </c>
      <c r="E44" s="3">
        <v>113531</v>
      </c>
      <c r="F44" s="3">
        <v>206832</v>
      </c>
      <c r="G44" s="3">
        <f t="shared" si="9"/>
        <v>320363</v>
      </c>
    </row>
    <row r="45" spans="1:7" x14ac:dyDescent="0.25">
      <c r="A45" s="6"/>
      <c r="B45" s="6"/>
      <c r="C45" s="7" t="s">
        <v>88</v>
      </c>
      <c r="D45" s="7" t="s">
        <v>77</v>
      </c>
      <c r="E45" s="3">
        <v>0</v>
      </c>
      <c r="F45" s="3">
        <v>0</v>
      </c>
      <c r="G45" s="3">
        <f t="shared" si="9"/>
        <v>0</v>
      </c>
    </row>
    <row r="46" spans="1:7" x14ac:dyDescent="0.25">
      <c r="A46" s="6"/>
      <c r="B46" s="6"/>
      <c r="C46" s="7" t="s">
        <v>86</v>
      </c>
      <c r="D46" s="7" t="s">
        <v>75</v>
      </c>
      <c r="E46" s="3">
        <v>4247</v>
      </c>
      <c r="F46" s="3">
        <v>586</v>
      </c>
      <c r="G46" s="3">
        <f t="shared" si="9"/>
        <v>4833</v>
      </c>
    </row>
    <row r="47" spans="1:7" x14ac:dyDescent="0.25">
      <c r="A47" s="6"/>
      <c r="B47" s="15"/>
      <c r="C47" s="7" t="s">
        <v>84</v>
      </c>
      <c r="D47" s="7" t="s">
        <v>74</v>
      </c>
      <c r="E47" s="3">
        <v>133</v>
      </c>
      <c r="F47" s="3">
        <v>0</v>
      </c>
      <c r="G47" s="3">
        <f t="shared" si="9"/>
        <v>133</v>
      </c>
    </row>
    <row r="48" spans="1:7" s="54" customFormat="1" x14ac:dyDescent="0.25">
      <c r="A48" s="15"/>
      <c r="B48" s="6">
        <v>34</v>
      </c>
      <c r="C48" s="60"/>
      <c r="D48" s="51" t="s">
        <v>50</v>
      </c>
      <c r="E48" s="3">
        <f>E49+E50</f>
        <v>1739</v>
      </c>
      <c r="F48" s="3">
        <f t="shared" ref="F48:G48" si="10">F49+F50</f>
        <v>3500</v>
      </c>
      <c r="G48" s="3">
        <f t="shared" si="10"/>
        <v>5239</v>
      </c>
    </row>
    <row r="49" spans="1:13" s="55" customFormat="1" x14ac:dyDescent="0.25">
      <c r="A49" s="6"/>
      <c r="B49" s="6"/>
      <c r="C49" s="7" t="s">
        <v>81</v>
      </c>
      <c r="D49" s="7" t="s">
        <v>73</v>
      </c>
      <c r="E49" s="3">
        <v>1659</v>
      </c>
      <c r="F49" s="3">
        <v>1000</v>
      </c>
      <c r="G49" s="3">
        <f>E49+F49</f>
        <v>2659</v>
      </c>
    </row>
    <row r="50" spans="1:13" s="55" customFormat="1" x14ac:dyDescent="0.25">
      <c r="A50" s="6"/>
      <c r="B50" s="6"/>
      <c r="C50" s="7" t="s">
        <v>82</v>
      </c>
      <c r="D50" s="7" t="s">
        <v>72</v>
      </c>
      <c r="E50" s="3">
        <v>80</v>
      </c>
      <c r="F50" s="3">
        <v>2500</v>
      </c>
      <c r="G50" s="3">
        <f>E50+F50</f>
        <v>2580</v>
      </c>
    </row>
    <row r="51" spans="1:13" s="55" customFormat="1" ht="25.5" x14ac:dyDescent="0.25">
      <c r="A51" s="6"/>
      <c r="B51" s="6">
        <v>36</v>
      </c>
      <c r="C51" s="7"/>
      <c r="D51" s="51" t="s">
        <v>58</v>
      </c>
      <c r="E51" s="3">
        <f>E52</f>
        <v>531</v>
      </c>
      <c r="F51" s="3">
        <f t="shared" ref="F51:G51" si="11">F52</f>
        <v>0</v>
      </c>
      <c r="G51" s="3">
        <f t="shared" si="11"/>
        <v>531</v>
      </c>
    </row>
    <row r="52" spans="1:13" s="55" customFormat="1" x14ac:dyDescent="0.25">
      <c r="A52" s="6"/>
      <c r="B52" s="6"/>
      <c r="C52" s="7" t="s">
        <v>82</v>
      </c>
      <c r="D52" s="7" t="s">
        <v>72</v>
      </c>
      <c r="E52" s="3">
        <v>531</v>
      </c>
      <c r="F52" s="3">
        <v>0</v>
      </c>
      <c r="G52" s="3">
        <f>E52+F52</f>
        <v>531</v>
      </c>
    </row>
    <row r="53" spans="1:13" s="55" customFormat="1" ht="38.25" x14ac:dyDescent="0.25">
      <c r="A53" s="6"/>
      <c r="B53" s="6">
        <v>37</v>
      </c>
      <c r="C53" s="7"/>
      <c r="D53" s="11" t="s">
        <v>49</v>
      </c>
      <c r="E53" s="3">
        <f>E54+E55+E56+E57</f>
        <v>33845</v>
      </c>
      <c r="F53" s="3">
        <f t="shared" ref="F53:G53" si="12">F54+F55+F56+F57</f>
        <v>3500</v>
      </c>
      <c r="G53" s="3">
        <f t="shared" si="12"/>
        <v>37345</v>
      </c>
    </row>
    <row r="54" spans="1:13" s="55" customFormat="1" x14ac:dyDescent="0.25">
      <c r="A54" s="6"/>
      <c r="B54" s="6"/>
      <c r="C54" s="7" t="s">
        <v>80</v>
      </c>
      <c r="D54" s="7" t="s">
        <v>11</v>
      </c>
      <c r="E54" s="3">
        <v>1991</v>
      </c>
      <c r="F54" s="3">
        <v>2000</v>
      </c>
      <c r="G54" s="3">
        <f>E54+F54</f>
        <v>3991</v>
      </c>
    </row>
    <row r="55" spans="1:13" s="55" customFormat="1" x14ac:dyDescent="0.25">
      <c r="A55" s="6"/>
      <c r="B55" s="6"/>
      <c r="C55" s="7" t="s">
        <v>83</v>
      </c>
      <c r="D55" s="7" t="s">
        <v>73</v>
      </c>
      <c r="E55" s="3">
        <v>664</v>
      </c>
      <c r="F55" s="3">
        <v>0</v>
      </c>
      <c r="G55" s="3">
        <f t="shared" ref="G55:G57" si="13">E55+F55</f>
        <v>664</v>
      </c>
    </row>
    <row r="56" spans="1:13" s="55" customFormat="1" x14ac:dyDescent="0.25">
      <c r="A56" s="6"/>
      <c r="B56" s="6"/>
      <c r="C56" s="7" t="s">
        <v>82</v>
      </c>
      <c r="D56" s="7" t="s">
        <v>72</v>
      </c>
      <c r="E56" s="3">
        <v>31190</v>
      </c>
      <c r="F56" s="3">
        <v>1500</v>
      </c>
      <c r="G56" s="3">
        <f t="shared" si="13"/>
        <v>32690</v>
      </c>
    </row>
    <row r="57" spans="1:13" s="55" customFormat="1" x14ac:dyDescent="0.25">
      <c r="A57" s="6"/>
      <c r="B57" s="6"/>
      <c r="C57" s="7" t="s">
        <v>88</v>
      </c>
      <c r="D57" s="7" t="s">
        <v>77</v>
      </c>
      <c r="E57" s="3">
        <v>0</v>
      </c>
      <c r="F57" s="3">
        <v>0</v>
      </c>
      <c r="G57" s="3">
        <f t="shared" si="13"/>
        <v>0</v>
      </c>
    </row>
    <row r="58" spans="1:13" ht="25.5" x14ac:dyDescent="0.25">
      <c r="A58" s="8">
        <v>4</v>
      </c>
      <c r="B58" s="8"/>
      <c r="C58" s="8"/>
      <c r="D58" s="14" t="s">
        <v>17</v>
      </c>
      <c r="E58" s="53">
        <f>E59</f>
        <v>49639</v>
      </c>
      <c r="F58" s="53">
        <f t="shared" ref="F58:G58" si="14">F59</f>
        <v>16116</v>
      </c>
      <c r="G58" s="53">
        <f t="shared" si="14"/>
        <v>65755</v>
      </c>
      <c r="J58" s="56"/>
      <c r="K58" s="56"/>
      <c r="L58" s="56"/>
      <c r="M58" s="56"/>
    </row>
    <row r="59" spans="1:13" ht="25.5" x14ac:dyDescent="0.25">
      <c r="A59" s="9"/>
      <c r="B59" s="9">
        <v>42</v>
      </c>
      <c r="C59" s="9"/>
      <c r="D59" s="51" t="s">
        <v>29</v>
      </c>
      <c r="E59" s="3">
        <f t="shared" ref="E59:G59" si="15">E60+E61+E62+E63</f>
        <v>49639</v>
      </c>
      <c r="F59" s="3">
        <f t="shared" si="15"/>
        <v>16116</v>
      </c>
      <c r="G59" s="3">
        <f t="shared" si="15"/>
        <v>65755</v>
      </c>
    </row>
    <row r="60" spans="1:13" x14ac:dyDescent="0.25">
      <c r="A60" s="9"/>
      <c r="B60" s="9"/>
      <c r="C60" s="7" t="s">
        <v>80</v>
      </c>
      <c r="D60" s="7" t="s">
        <v>11</v>
      </c>
      <c r="E60" s="3">
        <v>8893</v>
      </c>
      <c r="F60" s="3">
        <v>0</v>
      </c>
      <c r="G60" s="4">
        <f>E60+F60</f>
        <v>8893</v>
      </c>
    </row>
    <row r="61" spans="1:13" x14ac:dyDescent="0.25">
      <c r="A61" s="61"/>
      <c r="B61" s="61"/>
      <c r="C61" s="62" t="s">
        <v>83</v>
      </c>
      <c r="D61" s="7" t="s">
        <v>73</v>
      </c>
      <c r="E61" s="63">
        <v>5044</v>
      </c>
      <c r="F61" s="63">
        <v>14000</v>
      </c>
      <c r="G61" s="4">
        <f t="shared" ref="G61:G63" si="16">E61+F61</f>
        <v>19044</v>
      </c>
    </row>
    <row r="62" spans="1:13" x14ac:dyDescent="0.25">
      <c r="A62" s="61"/>
      <c r="B62" s="61"/>
      <c r="C62" s="62" t="s">
        <v>82</v>
      </c>
      <c r="D62" s="7" t="s">
        <v>72</v>
      </c>
      <c r="E62" s="63">
        <v>35702</v>
      </c>
      <c r="F62" s="63">
        <v>0</v>
      </c>
      <c r="G62" s="4">
        <f t="shared" si="16"/>
        <v>35702</v>
      </c>
    </row>
    <row r="63" spans="1:13" x14ac:dyDescent="0.25">
      <c r="A63" s="57"/>
      <c r="B63" s="57"/>
      <c r="C63" s="57" t="s">
        <v>86</v>
      </c>
      <c r="D63" s="7" t="s">
        <v>75</v>
      </c>
      <c r="E63" s="57">
        <v>0</v>
      </c>
      <c r="F63" s="57">
        <v>2116</v>
      </c>
      <c r="G63" s="4">
        <f t="shared" si="16"/>
        <v>2116</v>
      </c>
    </row>
  </sheetData>
  <mergeCells count="3">
    <mergeCell ref="A8:G8"/>
    <mergeCell ref="A27:G27"/>
    <mergeCell ref="A6:G6"/>
  </mergeCells>
  <pageMargins left="0.7" right="0.7" top="0.75" bottom="0.75" header="0.3" footer="0.3"/>
  <pageSetup paperSize="9" scale="64" fitToWidth="0" orientation="portrait" horizontalDpi="4294967293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D20"/>
  <sheetViews>
    <sheetView workbookViewId="0">
      <selection activeCell="E24" sqref="E24"/>
    </sheetView>
  </sheetViews>
  <sheetFormatPr defaultRowHeight="15" x14ac:dyDescent="0.25"/>
  <cols>
    <col min="1" max="1" width="37.7109375" customWidth="1"/>
    <col min="2" max="4" width="15.7109375" customWidth="1"/>
  </cols>
  <sheetData>
    <row r="2" spans="1:4" ht="15.75" x14ac:dyDescent="0.25">
      <c r="A2" s="68" t="s">
        <v>90</v>
      </c>
    </row>
    <row r="3" spans="1:4" ht="15.75" x14ac:dyDescent="0.25">
      <c r="A3" s="68"/>
    </row>
    <row r="4" spans="1:4" ht="15.75" x14ac:dyDescent="0.25">
      <c r="A4" s="70" t="s">
        <v>131</v>
      </c>
    </row>
    <row r="5" spans="1:4" ht="18" x14ac:dyDescent="0.25">
      <c r="A5" s="1"/>
      <c r="B5" s="1"/>
      <c r="C5" s="2"/>
      <c r="D5" s="2"/>
    </row>
    <row r="6" spans="1:4" ht="18" customHeight="1" x14ac:dyDescent="0.25">
      <c r="A6" s="132" t="s">
        <v>6</v>
      </c>
      <c r="B6" s="134"/>
      <c r="C6" s="134"/>
      <c r="D6" s="134"/>
    </row>
    <row r="7" spans="1:4" ht="18" x14ac:dyDescent="0.25">
      <c r="A7" s="1"/>
      <c r="B7" s="1"/>
      <c r="C7" s="2"/>
      <c r="D7" s="2"/>
    </row>
    <row r="8" spans="1:4" ht="15.75" x14ac:dyDescent="0.25">
      <c r="A8" s="132" t="s">
        <v>18</v>
      </c>
      <c r="B8" s="133"/>
      <c r="C8" s="133"/>
      <c r="D8" s="133"/>
    </row>
    <row r="9" spans="1:4" ht="18" x14ac:dyDescent="0.25">
      <c r="A9" s="1"/>
      <c r="B9" s="1"/>
      <c r="C9" s="2"/>
      <c r="D9" s="2"/>
    </row>
    <row r="10" spans="1:4" ht="25.5" x14ac:dyDescent="0.25">
      <c r="A10" s="13" t="s">
        <v>19</v>
      </c>
      <c r="B10" s="13" t="s">
        <v>132</v>
      </c>
      <c r="C10" s="13" t="s">
        <v>133</v>
      </c>
      <c r="D10" s="13" t="s">
        <v>134</v>
      </c>
    </row>
    <row r="11" spans="1:4" ht="15.75" customHeight="1" x14ac:dyDescent="0.25">
      <c r="A11" s="5" t="s">
        <v>20</v>
      </c>
      <c r="B11" s="53">
        <f>B12</f>
        <v>3001810</v>
      </c>
      <c r="C11" s="53">
        <f t="shared" ref="C11:D11" si="0">C12</f>
        <v>319441</v>
      </c>
      <c r="D11" s="53">
        <f t="shared" si="0"/>
        <v>3321251</v>
      </c>
    </row>
    <row r="12" spans="1:4" ht="15.75" customHeight="1" x14ac:dyDescent="0.25">
      <c r="A12" s="5" t="s">
        <v>43</v>
      </c>
      <c r="B12" s="53">
        <f>B13+B15</f>
        <v>3001810</v>
      </c>
      <c r="C12" s="53">
        <f t="shared" ref="C12:D12" si="1">C13+C15</f>
        <v>319441</v>
      </c>
      <c r="D12" s="53">
        <f t="shared" si="1"/>
        <v>3321251</v>
      </c>
    </row>
    <row r="13" spans="1:4" x14ac:dyDescent="0.25">
      <c r="A13" s="52" t="s">
        <v>44</v>
      </c>
      <c r="B13" s="53">
        <f>B14</f>
        <v>2894769</v>
      </c>
      <c r="C13" s="53">
        <f t="shared" ref="C13:D13" si="2">C14</f>
        <v>314441</v>
      </c>
      <c r="D13" s="53">
        <f t="shared" si="2"/>
        <v>3209210</v>
      </c>
    </row>
    <row r="14" spans="1:4" x14ac:dyDescent="0.25">
      <c r="A14" s="10" t="s">
        <v>45</v>
      </c>
      <c r="B14" s="3">
        <v>2894769</v>
      </c>
      <c r="C14" s="3">
        <v>314441</v>
      </c>
      <c r="D14" s="3">
        <f>B14+C14</f>
        <v>3209210</v>
      </c>
    </row>
    <row r="15" spans="1:4" x14ac:dyDescent="0.25">
      <c r="A15" s="5" t="s">
        <v>46</v>
      </c>
      <c r="B15" s="53">
        <f>B16</f>
        <v>107041</v>
      </c>
      <c r="C15" s="53">
        <f t="shared" ref="C15:D15" si="3">C16</f>
        <v>5000</v>
      </c>
      <c r="D15" s="53">
        <f t="shared" si="3"/>
        <v>112041</v>
      </c>
    </row>
    <row r="16" spans="1:4" x14ac:dyDescent="0.25">
      <c r="A16" s="57" t="s">
        <v>71</v>
      </c>
      <c r="B16" s="58">
        <v>107041</v>
      </c>
      <c r="C16" s="58">
        <v>5000</v>
      </c>
      <c r="D16" s="58">
        <f>B16+C16</f>
        <v>112041</v>
      </c>
    </row>
    <row r="18" spans="2:4" x14ac:dyDescent="0.25">
      <c r="C18" s="56"/>
      <c r="D18" s="56"/>
    </row>
    <row r="20" spans="2:4" x14ac:dyDescent="0.25">
      <c r="B20" s="56"/>
      <c r="C20" s="56"/>
    </row>
  </sheetData>
  <mergeCells count="2">
    <mergeCell ref="A6:D6"/>
    <mergeCell ref="A8:D8"/>
  </mergeCells>
  <pageMargins left="0.7" right="0.7" top="0.75" bottom="0.75" header="0.3" footer="0.3"/>
  <pageSetup paperSize="9" fitToHeight="0" orientation="portrait" horizontalDpi="4294967293" verticalDpi="4294967293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23"/>
  <sheetViews>
    <sheetView workbookViewId="0">
      <selection activeCell="F11" sqref="F11"/>
    </sheetView>
  </sheetViews>
  <sheetFormatPr defaultRowHeight="15" x14ac:dyDescent="0.25"/>
  <cols>
    <col min="6" max="7" width="12" customWidth="1"/>
    <col min="8" max="8" width="11" customWidth="1"/>
  </cols>
  <sheetData>
    <row r="2" spans="1:10" ht="15.75" x14ac:dyDescent="0.25">
      <c r="A2" s="68" t="s">
        <v>149</v>
      </c>
    </row>
    <row r="4" spans="1:10" x14ac:dyDescent="0.25">
      <c r="A4" s="105" t="s">
        <v>140</v>
      </c>
      <c r="B4" s="105"/>
      <c r="C4" s="105"/>
      <c r="D4" s="105"/>
      <c r="E4" s="105"/>
      <c r="F4" s="105"/>
    </row>
    <row r="6" spans="1:10" x14ac:dyDescent="0.25">
      <c r="A6" s="110" t="s">
        <v>141</v>
      </c>
      <c r="B6" s="110"/>
      <c r="C6" s="111"/>
      <c r="D6" s="111"/>
      <c r="E6" s="111"/>
      <c r="F6" s="111"/>
      <c r="G6" s="111"/>
      <c r="H6" s="111"/>
    </row>
    <row r="8" spans="1:10" ht="38.25" x14ac:dyDescent="0.25">
      <c r="A8" s="112" t="s">
        <v>35</v>
      </c>
      <c r="B8" s="113"/>
      <c r="C8" s="113"/>
      <c r="D8" s="113"/>
      <c r="E8" s="113"/>
      <c r="F8" s="17" t="s">
        <v>148</v>
      </c>
      <c r="G8" s="17" t="s">
        <v>133</v>
      </c>
      <c r="H8" s="18" t="s">
        <v>134</v>
      </c>
    </row>
    <row r="9" spans="1:10" x14ac:dyDescent="0.25">
      <c r="A9" s="115"/>
      <c r="B9" s="116"/>
      <c r="C9" s="116"/>
      <c r="D9" s="116"/>
      <c r="E9" s="116"/>
      <c r="F9" s="19" t="s">
        <v>32</v>
      </c>
      <c r="G9" s="19" t="s">
        <v>32</v>
      </c>
      <c r="H9" s="20" t="s">
        <v>32</v>
      </c>
    </row>
    <row r="10" spans="1:10" x14ac:dyDescent="0.25">
      <c r="A10" s="121" t="s">
        <v>142</v>
      </c>
      <c r="B10" s="122"/>
      <c r="C10" s="122"/>
      <c r="D10" s="122"/>
      <c r="E10" s="122"/>
      <c r="F10" s="104">
        <v>3251</v>
      </c>
      <c r="G10" s="104">
        <f>G11</f>
        <v>7594</v>
      </c>
      <c r="H10" s="104">
        <f>H11</f>
        <v>10845</v>
      </c>
    </row>
    <row r="11" spans="1:10" x14ac:dyDescent="0.25">
      <c r="A11" s="41">
        <v>9</v>
      </c>
      <c r="B11" s="100"/>
      <c r="C11" s="46" t="s">
        <v>143</v>
      </c>
      <c r="D11" s="48"/>
      <c r="E11" s="48"/>
      <c r="F11" s="43">
        <f t="shared" ref="F11:G11" si="0">F12</f>
        <v>3251</v>
      </c>
      <c r="G11" s="43">
        <f t="shared" si="0"/>
        <v>7594</v>
      </c>
      <c r="H11" s="43">
        <f>H12</f>
        <v>10845</v>
      </c>
    </row>
    <row r="12" spans="1:10" x14ac:dyDescent="0.25">
      <c r="A12" s="41">
        <v>92</v>
      </c>
      <c r="B12" s="100"/>
      <c r="C12" s="46" t="s">
        <v>144</v>
      </c>
      <c r="D12" s="48"/>
      <c r="E12" s="48"/>
      <c r="F12" s="43">
        <f t="shared" ref="F12:G12" si="1">F13-F18</f>
        <v>3251</v>
      </c>
      <c r="G12" s="43">
        <f t="shared" si="1"/>
        <v>7594</v>
      </c>
      <c r="H12" s="43">
        <f>H13-H18</f>
        <v>10845</v>
      </c>
      <c r="J12" s="56"/>
    </row>
    <row r="13" spans="1:10" x14ac:dyDescent="0.25">
      <c r="A13" s="41">
        <v>9221</v>
      </c>
      <c r="B13" s="100"/>
      <c r="C13" s="46" t="s">
        <v>145</v>
      </c>
      <c r="D13" s="48"/>
      <c r="E13" s="48"/>
      <c r="F13" s="43">
        <f>SUM(F14:F17)</f>
        <v>3251</v>
      </c>
      <c r="G13" s="43">
        <f>SUM(G14:G17)</f>
        <v>27548</v>
      </c>
      <c r="H13" s="43">
        <f>SUM(H14:H17)</f>
        <v>30799</v>
      </c>
    </row>
    <row r="14" spans="1:10" x14ac:dyDescent="0.25">
      <c r="A14" s="41"/>
      <c r="B14" s="101" t="s">
        <v>85</v>
      </c>
      <c r="C14" s="46" t="str">
        <f>'[2] Račun prihoda i rashoda'!$D$38</f>
        <v>Vlastiti prihodi</v>
      </c>
      <c r="D14" s="48"/>
      <c r="E14" s="48"/>
      <c r="F14" s="44">
        <v>796</v>
      </c>
      <c r="G14" s="44">
        <v>4878</v>
      </c>
      <c r="H14" s="44">
        <f>F14+G14</f>
        <v>5674</v>
      </c>
    </row>
    <row r="15" spans="1:10" x14ac:dyDescent="0.25">
      <c r="A15" s="41"/>
      <c r="B15" s="101" t="s">
        <v>83</v>
      </c>
      <c r="C15" s="46" t="str">
        <f>'[2] Račun prihoda i rashoda'!$D$59</f>
        <v>Posebne namjene</v>
      </c>
      <c r="D15" s="48"/>
      <c r="E15" s="48"/>
      <c r="F15" s="44">
        <v>1061</v>
      </c>
      <c r="G15" s="44">
        <v>20215</v>
      </c>
      <c r="H15" s="44">
        <f>F15+G15</f>
        <v>21276</v>
      </c>
    </row>
    <row r="16" spans="1:10" x14ac:dyDescent="0.25">
      <c r="A16" s="41"/>
      <c r="B16" s="101" t="s">
        <v>82</v>
      </c>
      <c r="C16" s="46" t="str">
        <f>'[2] Račun prihoda i rashoda'!$D$50</f>
        <v>Prihodi od pomoći</v>
      </c>
      <c r="D16" s="48"/>
      <c r="E16" s="48"/>
      <c r="F16" s="44">
        <v>1328</v>
      </c>
      <c r="G16" s="44">
        <v>1744</v>
      </c>
      <c r="H16" s="44">
        <f>F16+G16</f>
        <v>3072</v>
      </c>
    </row>
    <row r="17" spans="1:8" x14ac:dyDescent="0.25">
      <c r="A17" s="41"/>
      <c r="B17" s="102" t="s">
        <v>86</v>
      </c>
      <c r="C17" s="103" t="s">
        <v>146</v>
      </c>
      <c r="D17" s="48"/>
      <c r="E17" s="48"/>
      <c r="F17" s="44">
        <v>66</v>
      </c>
      <c r="G17" s="44">
        <v>711</v>
      </c>
      <c r="H17" s="44">
        <f>F17+G17</f>
        <v>777</v>
      </c>
    </row>
    <row r="18" spans="1:8" x14ac:dyDescent="0.25">
      <c r="A18" s="41">
        <v>9222</v>
      </c>
      <c r="B18" s="100"/>
      <c r="C18" s="46" t="s">
        <v>147</v>
      </c>
      <c r="D18" s="48"/>
      <c r="E18" s="48"/>
      <c r="F18" s="43">
        <f t="shared" ref="F18:G18" si="2">F19+F20+F21+F22</f>
        <v>0</v>
      </c>
      <c r="G18" s="43">
        <f t="shared" si="2"/>
        <v>19954</v>
      </c>
      <c r="H18" s="43">
        <f>H19+H20+H21+H22</f>
        <v>19954</v>
      </c>
    </row>
    <row r="19" spans="1:8" x14ac:dyDescent="0.25">
      <c r="A19" s="99"/>
      <c r="B19" s="99" t="s">
        <v>80</v>
      </c>
      <c r="C19" s="46" t="str">
        <f>'[2] Račun prihoda i rashoda'!$D$30</f>
        <v>Opći prihodi i primici</v>
      </c>
      <c r="D19" s="48"/>
      <c r="E19" s="48"/>
      <c r="F19" s="43">
        <v>0</v>
      </c>
      <c r="G19" s="43">
        <v>1028</v>
      </c>
      <c r="H19" s="43">
        <f>F19+G19</f>
        <v>1028</v>
      </c>
    </row>
    <row r="20" spans="1:8" x14ac:dyDescent="0.25">
      <c r="A20" s="99"/>
      <c r="B20" s="99" t="s">
        <v>81</v>
      </c>
      <c r="C20" s="46" t="str">
        <f>'[2] Račun prihoda i rashoda'!$D$39</f>
        <v>Posebne namjene</v>
      </c>
      <c r="D20" s="48"/>
      <c r="E20" s="48"/>
      <c r="F20" s="43">
        <v>0</v>
      </c>
      <c r="G20" s="43">
        <v>15435</v>
      </c>
      <c r="H20" s="43">
        <f>F20+G20</f>
        <v>15435</v>
      </c>
    </row>
    <row r="21" spans="1:8" x14ac:dyDescent="0.25">
      <c r="A21" s="99"/>
      <c r="B21" s="99" t="s">
        <v>87</v>
      </c>
      <c r="C21" s="46" t="str">
        <f>'[2] Račun prihoda i rashoda'!$D$41</f>
        <v>Pomoći</v>
      </c>
      <c r="D21" s="48"/>
      <c r="E21" s="48"/>
      <c r="F21" s="43">
        <v>0</v>
      </c>
      <c r="G21" s="43">
        <v>0</v>
      </c>
      <c r="H21" s="43">
        <v>0</v>
      </c>
    </row>
    <row r="22" spans="1:8" x14ac:dyDescent="0.25">
      <c r="A22" s="99"/>
      <c r="B22" s="99" t="s">
        <v>82</v>
      </c>
      <c r="C22" s="46" t="str">
        <f>'[2] Račun prihoda i rashoda'!$D$50</f>
        <v>Prihodi od pomoći</v>
      </c>
      <c r="D22" s="48"/>
      <c r="E22" s="48"/>
      <c r="F22" s="43">
        <v>0</v>
      </c>
      <c r="G22" s="43">
        <v>3491</v>
      </c>
      <c r="H22" s="43">
        <v>3491</v>
      </c>
    </row>
    <row r="23" spans="1:8" x14ac:dyDescent="0.25">
      <c r="A23" s="124" t="s">
        <v>38</v>
      </c>
      <c r="B23" s="125"/>
      <c r="C23" s="125"/>
      <c r="D23" s="125"/>
      <c r="E23" s="125"/>
      <c r="F23" s="32">
        <f t="shared" ref="F23:G23" si="3">F11</f>
        <v>3251</v>
      </c>
      <c r="G23" s="32">
        <f t="shared" si="3"/>
        <v>7594</v>
      </c>
      <c r="H23" s="32">
        <f>H11</f>
        <v>10845</v>
      </c>
    </row>
  </sheetData>
  <mergeCells count="4">
    <mergeCell ref="A23:E23"/>
    <mergeCell ref="A6:H6"/>
    <mergeCell ref="A8:E9"/>
    <mergeCell ref="A10:E10"/>
  </mergeCells>
  <pageMargins left="0.7" right="0.7" top="0.75" bottom="0.75" header="0.3" footer="0.3"/>
  <pageSetup paperSize="9" orientation="portrait" horizontalDpi="4294967293" verticalDpi="4294967293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N126"/>
  <sheetViews>
    <sheetView zoomScaleNormal="100" workbookViewId="0">
      <selection activeCell="A4" sqref="A4:H4"/>
    </sheetView>
  </sheetViews>
  <sheetFormatPr defaultRowHeight="15" x14ac:dyDescent="0.25"/>
  <cols>
    <col min="1" max="1" width="8.42578125" customWidth="1"/>
    <col min="2" max="2" width="12.28515625" customWidth="1"/>
    <col min="3" max="3" width="14" customWidth="1"/>
    <col min="4" max="4" width="30" customWidth="1"/>
    <col min="5" max="5" width="15.7109375" customWidth="1"/>
    <col min="6" max="6" width="15.7109375" hidden="1" customWidth="1"/>
    <col min="7" max="7" width="15.7109375" customWidth="1"/>
    <col min="8" max="8" width="15.7109375" hidden="1" customWidth="1"/>
    <col min="10" max="11" width="9.7109375" bestFit="1" customWidth="1"/>
    <col min="13" max="14" width="10.5703125" bestFit="1" customWidth="1"/>
  </cols>
  <sheetData>
    <row r="2" spans="1:13" ht="18" customHeight="1" x14ac:dyDescent="0.25">
      <c r="A2" s="132" t="s">
        <v>23</v>
      </c>
      <c r="B2" s="132"/>
      <c r="C2" s="132"/>
      <c r="D2" s="132"/>
      <c r="E2" s="132"/>
      <c r="F2" s="132"/>
      <c r="G2" s="132"/>
      <c r="H2" s="132"/>
    </row>
    <row r="3" spans="1:13" ht="18" customHeight="1" x14ac:dyDescent="0.25">
      <c r="A3" s="66"/>
      <c r="B3" s="66"/>
      <c r="C3" s="66"/>
      <c r="D3" s="66"/>
      <c r="E3" s="66"/>
      <c r="F3" s="66"/>
      <c r="G3" s="75"/>
      <c r="H3" s="66"/>
    </row>
    <row r="4" spans="1:13" ht="18" customHeight="1" x14ac:dyDescent="0.25">
      <c r="A4" s="146" t="s">
        <v>139</v>
      </c>
      <c r="B4" s="146"/>
      <c r="C4" s="146"/>
      <c r="D4" s="146"/>
      <c r="E4" s="146"/>
      <c r="F4" s="146"/>
      <c r="G4" s="146"/>
      <c r="H4" s="146"/>
    </row>
    <row r="5" spans="1:13" ht="18" customHeight="1" x14ac:dyDescent="0.25">
      <c r="A5" s="76"/>
      <c r="B5" s="76"/>
      <c r="C5" s="76"/>
      <c r="D5" s="76"/>
      <c r="E5" s="76"/>
      <c r="F5" s="76"/>
      <c r="G5" s="76"/>
      <c r="H5" s="76"/>
    </row>
    <row r="6" spans="1:13" ht="18" customHeight="1" x14ac:dyDescent="0.25">
      <c r="A6" s="94" t="s">
        <v>130</v>
      </c>
      <c r="B6" s="94"/>
      <c r="C6" s="94"/>
      <c r="D6" s="94"/>
      <c r="E6" s="94"/>
      <c r="F6" s="76"/>
      <c r="G6" s="76"/>
      <c r="H6" s="76"/>
    </row>
    <row r="7" spans="1:13" ht="15.75" customHeight="1" x14ac:dyDescent="0.25">
      <c r="A7" s="1"/>
      <c r="B7" s="1"/>
      <c r="C7" s="1"/>
      <c r="D7" s="1"/>
      <c r="E7" s="59"/>
      <c r="F7" s="59"/>
      <c r="G7" s="59"/>
      <c r="H7" s="59"/>
      <c r="J7" s="65"/>
      <c r="K7" s="65"/>
      <c r="L7" s="65"/>
      <c r="M7" s="65"/>
    </row>
    <row r="8" spans="1:13" s="79" customFormat="1" ht="22.5" x14ac:dyDescent="0.25">
      <c r="A8" s="77" t="s">
        <v>94</v>
      </c>
      <c r="B8" s="147" t="s">
        <v>95</v>
      </c>
      <c r="C8" s="148"/>
      <c r="D8" s="95" t="s">
        <v>129</v>
      </c>
      <c r="E8" s="78" t="s">
        <v>96</v>
      </c>
      <c r="F8" s="149" t="s">
        <v>97</v>
      </c>
      <c r="G8" s="149"/>
      <c r="H8" s="149" t="s">
        <v>98</v>
      </c>
      <c r="I8" s="148"/>
      <c r="J8" s="148"/>
    </row>
    <row r="9" spans="1:13" s="79" customFormat="1" ht="18.75" customHeight="1" x14ac:dyDescent="0.25">
      <c r="A9" s="80" t="s">
        <v>99</v>
      </c>
      <c r="B9" s="150" t="s">
        <v>100</v>
      </c>
      <c r="C9" s="145"/>
      <c r="D9" s="81">
        <f>D10</f>
        <v>3001810</v>
      </c>
      <c r="E9" s="81">
        <f>E10</f>
        <v>315950</v>
      </c>
      <c r="F9" s="151">
        <f>F10</f>
        <v>10.53</v>
      </c>
      <c r="G9" s="151"/>
      <c r="H9" s="152">
        <f>H10</f>
        <v>3317760</v>
      </c>
      <c r="I9" s="145"/>
      <c r="J9" s="145"/>
    </row>
    <row r="10" spans="1:13" s="79" customFormat="1" ht="23.25" customHeight="1" x14ac:dyDescent="0.25">
      <c r="A10" s="82" t="s">
        <v>101</v>
      </c>
      <c r="B10" s="153" t="s">
        <v>102</v>
      </c>
      <c r="C10" s="145"/>
      <c r="D10" s="83">
        <v>3001810</v>
      </c>
      <c r="E10" s="83">
        <v>315950</v>
      </c>
      <c r="F10" s="154">
        <v>10.53</v>
      </c>
      <c r="G10" s="154"/>
      <c r="H10" s="154">
        <v>3317760</v>
      </c>
      <c r="I10" s="145"/>
      <c r="J10" s="145"/>
    </row>
    <row r="11" spans="1:13" s="79" customFormat="1" ht="25.5" customHeight="1" x14ac:dyDescent="0.25">
      <c r="A11" s="84" t="s">
        <v>103</v>
      </c>
      <c r="B11" s="143" t="s">
        <v>47</v>
      </c>
      <c r="C11" s="145"/>
      <c r="D11" s="85">
        <v>2442517</v>
      </c>
      <c r="E11" s="85">
        <v>153849</v>
      </c>
      <c r="F11" s="144">
        <v>6.3</v>
      </c>
      <c r="G11" s="144"/>
      <c r="H11" s="144">
        <v>2596366</v>
      </c>
      <c r="I11" s="145"/>
      <c r="J11" s="145"/>
    </row>
    <row r="12" spans="1:13" s="79" customFormat="1" ht="21" customHeight="1" x14ac:dyDescent="0.25">
      <c r="A12" s="86" t="s">
        <v>48</v>
      </c>
      <c r="B12" s="142" t="s">
        <v>24</v>
      </c>
      <c r="C12" s="145"/>
      <c r="D12" s="87">
        <v>321209</v>
      </c>
      <c r="E12" s="87">
        <v>15632</v>
      </c>
      <c r="F12" s="141">
        <v>4.87</v>
      </c>
      <c r="G12" s="141"/>
      <c r="H12" s="141">
        <v>336841</v>
      </c>
      <c r="I12" s="145"/>
      <c r="J12" s="145"/>
    </row>
    <row r="13" spans="1:13" s="79" customFormat="1" ht="27" customHeight="1" x14ac:dyDescent="0.25">
      <c r="A13" s="88" t="s">
        <v>104</v>
      </c>
      <c r="B13" s="138" t="s">
        <v>105</v>
      </c>
      <c r="C13" s="145"/>
      <c r="D13" s="89">
        <v>127433</v>
      </c>
      <c r="E13" s="89">
        <v>0</v>
      </c>
      <c r="F13" s="139">
        <v>0</v>
      </c>
      <c r="G13" s="139"/>
      <c r="H13" s="139">
        <v>127433</v>
      </c>
      <c r="I13" s="145"/>
      <c r="J13" s="145"/>
    </row>
    <row r="14" spans="1:13" s="79" customFormat="1" ht="15.75" customHeight="1" x14ac:dyDescent="0.25">
      <c r="A14" s="90" t="s">
        <v>106</v>
      </c>
      <c r="B14" s="140" t="s">
        <v>15</v>
      </c>
      <c r="C14" s="145"/>
      <c r="D14" s="91">
        <v>127433</v>
      </c>
      <c r="E14" s="91">
        <v>0</v>
      </c>
      <c r="F14" s="136">
        <v>0</v>
      </c>
      <c r="G14" s="136"/>
      <c r="H14" s="136">
        <v>127433</v>
      </c>
      <c r="I14" s="145"/>
      <c r="J14" s="145"/>
    </row>
    <row r="15" spans="1:13" s="79" customFormat="1" ht="15.75" customHeight="1" x14ac:dyDescent="0.25">
      <c r="A15" s="92" t="s">
        <v>107</v>
      </c>
      <c r="B15" s="137" t="s">
        <v>24</v>
      </c>
      <c r="C15" s="145"/>
      <c r="D15" s="93">
        <v>126769</v>
      </c>
      <c r="E15" s="93">
        <v>0</v>
      </c>
      <c r="F15" s="135">
        <v>0</v>
      </c>
      <c r="G15" s="135"/>
      <c r="H15" s="135">
        <v>126769</v>
      </c>
      <c r="I15" s="145"/>
      <c r="J15" s="145"/>
    </row>
    <row r="16" spans="1:13" s="79" customFormat="1" ht="25.5" customHeight="1" x14ac:dyDescent="0.25">
      <c r="A16" s="92" t="s">
        <v>108</v>
      </c>
      <c r="B16" s="137" t="s">
        <v>49</v>
      </c>
      <c r="C16" s="145"/>
      <c r="D16" s="93">
        <v>664</v>
      </c>
      <c r="E16" s="93">
        <v>0</v>
      </c>
      <c r="F16" s="135">
        <v>0</v>
      </c>
      <c r="G16" s="135"/>
      <c r="H16" s="135">
        <v>664</v>
      </c>
      <c r="I16" s="145"/>
      <c r="J16" s="145"/>
    </row>
    <row r="17" spans="1:14" s="79" customFormat="1" x14ac:dyDescent="0.25">
      <c r="A17" s="88" t="s">
        <v>109</v>
      </c>
      <c r="B17" s="138" t="s">
        <v>110</v>
      </c>
      <c r="C17" s="138"/>
      <c r="D17" s="89">
        <v>2389</v>
      </c>
      <c r="E17" s="89">
        <v>2000</v>
      </c>
      <c r="F17" s="139">
        <v>83.72</v>
      </c>
      <c r="G17" s="139"/>
      <c r="H17" s="139">
        <v>4389</v>
      </c>
      <c r="I17" s="139"/>
      <c r="J17" s="139"/>
    </row>
    <row r="18" spans="1:14" s="79" customFormat="1" x14ac:dyDescent="0.25">
      <c r="A18" s="90" t="s">
        <v>106</v>
      </c>
      <c r="B18" s="140" t="s">
        <v>15</v>
      </c>
      <c r="C18" s="140"/>
      <c r="D18" s="91">
        <v>2389</v>
      </c>
      <c r="E18" s="91">
        <v>2000</v>
      </c>
      <c r="F18" s="136">
        <v>83.72</v>
      </c>
      <c r="G18" s="136"/>
      <c r="H18" s="136">
        <v>4389</v>
      </c>
      <c r="I18" s="136"/>
      <c r="J18" s="136"/>
    </row>
    <row r="19" spans="1:14" s="79" customFormat="1" x14ac:dyDescent="0.25">
      <c r="A19" s="92" t="s">
        <v>107</v>
      </c>
      <c r="B19" s="137" t="s">
        <v>24</v>
      </c>
      <c r="C19" s="137"/>
      <c r="D19" s="93">
        <v>2389</v>
      </c>
      <c r="E19" s="93">
        <v>2000</v>
      </c>
      <c r="F19" s="135">
        <v>83.72</v>
      </c>
      <c r="G19" s="135"/>
      <c r="H19" s="135">
        <v>4389</v>
      </c>
      <c r="I19" s="135"/>
      <c r="J19" s="135"/>
      <c r="M19" s="97"/>
    </row>
    <row r="20" spans="1:14" s="79" customFormat="1" ht="22.5" x14ac:dyDescent="0.25">
      <c r="A20" s="88" t="s">
        <v>111</v>
      </c>
      <c r="B20" s="138" t="s">
        <v>112</v>
      </c>
      <c r="C20" s="138"/>
      <c r="D20" s="89">
        <v>119451</v>
      </c>
      <c r="E20" s="89">
        <v>0</v>
      </c>
      <c r="F20" s="139">
        <v>0</v>
      </c>
      <c r="G20" s="139"/>
      <c r="H20" s="139">
        <v>119451</v>
      </c>
      <c r="I20" s="139"/>
      <c r="J20" s="139"/>
      <c r="M20" s="97"/>
    </row>
    <row r="21" spans="1:14" s="79" customFormat="1" x14ac:dyDescent="0.25">
      <c r="A21" s="90" t="s">
        <v>106</v>
      </c>
      <c r="B21" s="140" t="s">
        <v>15</v>
      </c>
      <c r="C21" s="140"/>
      <c r="D21" s="91">
        <v>119451</v>
      </c>
      <c r="E21" s="91">
        <v>0</v>
      </c>
      <c r="F21" s="136">
        <v>0</v>
      </c>
      <c r="G21" s="136"/>
      <c r="H21" s="136">
        <v>119451</v>
      </c>
      <c r="I21" s="136"/>
      <c r="J21" s="136"/>
      <c r="M21" s="97"/>
    </row>
    <row r="22" spans="1:14" s="79" customFormat="1" x14ac:dyDescent="0.25">
      <c r="A22" s="92" t="s">
        <v>107</v>
      </c>
      <c r="B22" s="137" t="s">
        <v>24</v>
      </c>
      <c r="C22" s="137"/>
      <c r="D22" s="93">
        <v>117792</v>
      </c>
      <c r="E22" s="93">
        <v>-1000</v>
      </c>
      <c r="F22" s="135">
        <v>-0.85</v>
      </c>
      <c r="G22" s="135"/>
      <c r="H22" s="135">
        <v>116792</v>
      </c>
      <c r="I22" s="135"/>
      <c r="J22" s="135"/>
    </row>
    <row r="23" spans="1:14" s="79" customFormat="1" x14ac:dyDescent="0.25">
      <c r="A23" s="92" t="s">
        <v>113</v>
      </c>
      <c r="B23" s="137" t="s">
        <v>50</v>
      </c>
      <c r="C23" s="137"/>
      <c r="D23" s="93">
        <v>1659</v>
      </c>
      <c r="E23" s="93">
        <v>1000</v>
      </c>
      <c r="F23" s="135">
        <v>60.28</v>
      </c>
      <c r="G23" s="135"/>
      <c r="H23" s="135">
        <v>2659</v>
      </c>
      <c r="I23" s="135"/>
      <c r="J23" s="135"/>
    </row>
    <row r="24" spans="1:14" s="79" customFormat="1" x14ac:dyDescent="0.25">
      <c r="A24" s="88" t="s">
        <v>114</v>
      </c>
      <c r="B24" s="138" t="s">
        <v>115</v>
      </c>
      <c r="C24" s="138"/>
      <c r="D24" s="89">
        <v>71936</v>
      </c>
      <c r="E24" s="89">
        <v>13632</v>
      </c>
      <c r="F24" s="139">
        <v>18.95</v>
      </c>
      <c r="G24" s="139"/>
      <c r="H24" s="139">
        <v>85568</v>
      </c>
      <c r="I24" s="139"/>
      <c r="J24" s="139"/>
    </row>
    <row r="25" spans="1:14" s="79" customFormat="1" x14ac:dyDescent="0.25">
      <c r="A25" s="90" t="s">
        <v>106</v>
      </c>
      <c r="B25" s="140" t="s">
        <v>15</v>
      </c>
      <c r="C25" s="140"/>
      <c r="D25" s="91">
        <v>71936</v>
      </c>
      <c r="E25" s="91">
        <v>13632</v>
      </c>
      <c r="F25" s="136">
        <v>18.95</v>
      </c>
      <c r="G25" s="136"/>
      <c r="H25" s="136">
        <v>85568</v>
      </c>
      <c r="I25" s="136"/>
      <c r="J25" s="136"/>
    </row>
    <row r="26" spans="1:14" s="79" customFormat="1" x14ac:dyDescent="0.25">
      <c r="A26" s="92" t="s">
        <v>107</v>
      </c>
      <c r="B26" s="137" t="s">
        <v>24</v>
      </c>
      <c r="C26" s="137"/>
      <c r="D26" s="93">
        <v>41410</v>
      </c>
      <c r="E26" s="93">
        <v>12132</v>
      </c>
      <c r="F26" s="135">
        <v>29.3</v>
      </c>
      <c r="G26" s="135"/>
      <c r="H26" s="135">
        <v>53542</v>
      </c>
      <c r="I26" s="135"/>
      <c r="J26" s="135"/>
    </row>
    <row r="27" spans="1:14" s="79" customFormat="1" ht="27" customHeight="1" x14ac:dyDescent="0.25">
      <c r="A27" s="92" t="s">
        <v>108</v>
      </c>
      <c r="B27" s="137" t="s">
        <v>49</v>
      </c>
      <c r="C27" s="137"/>
      <c r="D27" s="93">
        <v>30526</v>
      </c>
      <c r="E27" s="93">
        <v>1500</v>
      </c>
      <c r="F27" s="135">
        <v>4.91</v>
      </c>
      <c r="G27" s="135"/>
      <c r="H27" s="135">
        <v>32026</v>
      </c>
      <c r="I27" s="135"/>
      <c r="J27" s="135"/>
    </row>
    <row r="28" spans="1:14" s="79" customFormat="1" ht="22.5" x14ac:dyDescent="0.25">
      <c r="A28" s="86" t="s">
        <v>51</v>
      </c>
      <c r="B28" s="142" t="s">
        <v>52</v>
      </c>
      <c r="C28" s="142"/>
      <c r="D28" s="87">
        <v>2075519</v>
      </c>
      <c r="E28" s="87">
        <v>133523</v>
      </c>
      <c r="F28" s="141">
        <v>6.43</v>
      </c>
      <c r="G28" s="141"/>
      <c r="H28" s="141">
        <v>2209042</v>
      </c>
      <c r="I28" s="141"/>
      <c r="J28" s="141"/>
    </row>
    <row r="29" spans="1:14" s="79" customFormat="1" x14ac:dyDescent="0.25">
      <c r="A29" s="88" t="s">
        <v>114</v>
      </c>
      <c r="B29" s="138" t="s">
        <v>115</v>
      </c>
      <c r="C29" s="138"/>
      <c r="D29" s="89">
        <v>2075519</v>
      </c>
      <c r="E29" s="89">
        <v>133523</v>
      </c>
      <c r="F29" s="139">
        <v>6.43</v>
      </c>
      <c r="G29" s="139"/>
      <c r="H29" s="139">
        <v>2209042</v>
      </c>
      <c r="I29" s="139"/>
      <c r="J29" s="139"/>
    </row>
    <row r="30" spans="1:14" s="79" customFormat="1" x14ac:dyDescent="0.25">
      <c r="A30" s="90" t="s">
        <v>106</v>
      </c>
      <c r="B30" s="140" t="s">
        <v>15</v>
      </c>
      <c r="C30" s="140"/>
      <c r="D30" s="91">
        <v>2075519</v>
      </c>
      <c r="E30" s="91">
        <v>133523</v>
      </c>
      <c r="F30" s="136">
        <v>6.43</v>
      </c>
      <c r="G30" s="136"/>
      <c r="H30" s="136">
        <v>2209042</v>
      </c>
      <c r="I30" s="136"/>
      <c r="J30" s="136"/>
      <c r="N30" s="97"/>
    </row>
    <row r="31" spans="1:14" s="79" customFormat="1" x14ac:dyDescent="0.25">
      <c r="A31" s="92" t="s">
        <v>116</v>
      </c>
      <c r="B31" s="137" t="s">
        <v>16</v>
      </c>
      <c r="C31" s="137"/>
      <c r="D31" s="93">
        <v>2012476</v>
      </c>
      <c r="E31" s="93">
        <v>118323</v>
      </c>
      <c r="F31" s="135">
        <v>5.88</v>
      </c>
      <c r="G31" s="135"/>
      <c r="H31" s="135">
        <v>2130799</v>
      </c>
      <c r="I31" s="135"/>
      <c r="J31" s="135"/>
    </row>
    <row r="32" spans="1:14" s="79" customFormat="1" x14ac:dyDescent="0.25">
      <c r="A32" s="92" t="s">
        <v>107</v>
      </c>
      <c r="B32" s="137" t="s">
        <v>24</v>
      </c>
      <c r="C32" s="137"/>
      <c r="D32" s="93">
        <v>62963</v>
      </c>
      <c r="E32" s="93">
        <v>12700</v>
      </c>
      <c r="F32" s="135">
        <v>20.170000000000002</v>
      </c>
      <c r="G32" s="135"/>
      <c r="H32" s="135">
        <v>75663</v>
      </c>
      <c r="I32" s="135"/>
      <c r="J32" s="135"/>
    </row>
    <row r="33" spans="1:10" s="79" customFormat="1" x14ac:dyDescent="0.25">
      <c r="A33" s="92" t="s">
        <v>113</v>
      </c>
      <c r="B33" s="137" t="s">
        <v>50</v>
      </c>
      <c r="C33" s="137"/>
      <c r="D33" s="93">
        <v>80</v>
      </c>
      <c r="E33" s="93">
        <v>2500</v>
      </c>
      <c r="F33" s="135">
        <v>3125</v>
      </c>
      <c r="G33" s="135"/>
      <c r="H33" s="135">
        <v>2580</v>
      </c>
      <c r="I33" s="135"/>
      <c r="J33" s="135"/>
    </row>
    <row r="34" spans="1:10" s="79" customFormat="1" ht="33.75" x14ac:dyDescent="0.25">
      <c r="A34" s="86" t="s">
        <v>53</v>
      </c>
      <c r="B34" s="142" t="s">
        <v>54</v>
      </c>
      <c r="C34" s="142"/>
      <c r="D34" s="87">
        <v>45789</v>
      </c>
      <c r="E34" s="87">
        <v>4694</v>
      </c>
      <c r="F34" s="141">
        <v>10.25</v>
      </c>
      <c r="G34" s="141"/>
      <c r="H34" s="141">
        <v>50483</v>
      </c>
      <c r="I34" s="141"/>
      <c r="J34" s="141"/>
    </row>
    <row r="35" spans="1:10" s="79" customFormat="1" x14ac:dyDescent="0.25">
      <c r="A35" s="88" t="s">
        <v>104</v>
      </c>
      <c r="B35" s="138" t="s">
        <v>105</v>
      </c>
      <c r="C35" s="138"/>
      <c r="D35" s="89">
        <v>9291</v>
      </c>
      <c r="E35" s="89">
        <v>0</v>
      </c>
      <c r="F35" s="139">
        <v>0</v>
      </c>
      <c r="G35" s="139"/>
      <c r="H35" s="139">
        <v>9291</v>
      </c>
      <c r="I35" s="139"/>
      <c r="J35" s="139"/>
    </row>
    <row r="36" spans="1:10" s="79" customFormat="1" x14ac:dyDescent="0.25">
      <c r="A36" s="90" t="s">
        <v>106</v>
      </c>
      <c r="B36" s="140" t="s">
        <v>15</v>
      </c>
      <c r="C36" s="140"/>
      <c r="D36" s="91">
        <v>398</v>
      </c>
      <c r="E36" s="91">
        <v>0</v>
      </c>
      <c r="F36" s="136">
        <v>0</v>
      </c>
      <c r="G36" s="136"/>
      <c r="H36" s="136">
        <v>398</v>
      </c>
      <c r="I36" s="136"/>
      <c r="J36" s="136"/>
    </row>
    <row r="37" spans="1:10" s="79" customFormat="1" x14ac:dyDescent="0.25">
      <c r="A37" s="92" t="s">
        <v>107</v>
      </c>
      <c r="B37" s="137" t="s">
        <v>24</v>
      </c>
      <c r="C37" s="137"/>
      <c r="D37" s="93">
        <v>398</v>
      </c>
      <c r="E37" s="93">
        <v>0</v>
      </c>
      <c r="F37" s="135">
        <v>0</v>
      </c>
      <c r="G37" s="135"/>
      <c r="H37" s="135">
        <v>398</v>
      </c>
      <c r="I37" s="135"/>
      <c r="J37" s="135"/>
    </row>
    <row r="38" spans="1:10" s="79" customFormat="1" ht="27" customHeight="1" x14ac:dyDescent="0.25">
      <c r="A38" s="90" t="s">
        <v>117</v>
      </c>
      <c r="B38" s="140" t="s">
        <v>17</v>
      </c>
      <c r="C38" s="140"/>
      <c r="D38" s="91">
        <v>8893</v>
      </c>
      <c r="E38" s="91">
        <v>0</v>
      </c>
      <c r="F38" s="136">
        <v>0</v>
      </c>
      <c r="G38" s="136"/>
      <c r="H38" s="136">
        <v>8893</v>
      </c>
      <c r="I38" s="136"/>
      <c r="J38" s="136"/>
    </row>
    <row r="39" spans="1:10" s="79" customFormat="1" ht="24" customHeight="1" x14ac:dyDescent="0.25">
      <c r="A39" s="92" t="s">
        <v>118</v>
      </c>
      <c r="B39" s="137" t="s">
        <v>29</v>
      </c>
      <c r="C39" s="137"/>
      <c r="D39" s="93">
        <v>8893</v>
      </c>
      <c r="E39" s="93">
        <v>0</v>
      </c>
      <c r="F39" s="135">
        <v>0</v>
      </c>
      <c r="G39" s="135"/>
      <c r="H39" s="135">
        <v>8893</v>
      </c>
      <c r="I39" s="135"/>
      <c r="J39" s="135"/>
    </row>
    <row r="40" spans="1:10" s="79" customFormat="1" x14ac:dyDescent="0.25">
      <c r="A40" s="88" t="s">
        <v>109</v>
      </c>
      <c r="B40" s="138" t="s">
        <v>110</v>
      </c>
      <c r="C40" s="138"/>
      <c r="D40" s="89">
        <v>796</v>
      </c>
      <c r="E40" s="89">
        <v>2578</v>
      </c>
      <c r="F40" s="139">
        <v>323.87</v>
      </c>
      <c r="G40" s="139"/>
      <c r="H40" s="139">
        <v>3374</v>
      </c>
      <c r="I40" s="139"/>
      <c r="J40" s="139"/>
    </row>
    <row r="41" spans="1:10" s="79" customFormat="1" x14ac:dyDescent="0.25">
      <c r="A41" s="90" t="s">
        <v>106</v>
      </c>
      <c r="B41" s="140" t="s">
        <v>15</v>
      </c>
      <c r="C41" s="140"/>
      <c r="D41" s="91">
        <v>796</v>
      </c>
      <c r="E41" s="91">
        <v>2578</v>
      </c>
      <c r="F41" s="136">
        <v>323.87</v>
      </c>
      <c r="G41" s="136"/>
      <c r="H41" s="136">
        <v>3374</v>
      </c>
      <c r="I41" s="136"/>
      <c r="J41" s="136"/>
    </row>
    <row r="42" spans="1:10" s="79" customFormat="1" x14ac:dyDescent="0.25">
      <c r="A42" s="92" t="s">
        <v>107</v>
      </c>
      <c r="B42" s="137" t="s">
        <v>24</v>
      </c>
      <c r="C42" s="137"/>
      <c r="D42" s="93">
        <v>796</v>
      </c>
      <c r="E42" s="93">
        <v>2578</v>
      </c>
      <c r="F42" s="135">
        <v>323.87</v>
      </c>
      <c r="G42" s="135"/>
      <c r="H42" s="135">
        <v>3374</v>
      </c>
      <c r="I42" s="135"/>
      <c r="J42" s="135"/>
    </row>
    <row r="43" spans="1:10" s="79" customFormat="1" x14ac:dyDescent="0.25">
      <c r="A43" s="88" t="s">
        <v>114</v>
      </c>
      <c r="B43" s="138" t="s">
        <v>115</v>
      </c>
      <c r="C43" s="138"/>
      <c r="D43" s="89">
        <v>35702</v>
      </c>
      <c r="E43" s="89">
        <v>0</v>
      </c>
      <c r="F43" s="139">
        <v>0</v>
      </c>
      <c r="G43" s="139"/>
      <c r="H43" s="139">
        <v>35702</v>
      </c>
      <c r="I43" s="139"/>
      <c r="J43" s="139"/>
    </row>
    <row r="44" spans="1:10" s="79" customFormat="1" ht="23.25" customHeight="1" x14ac:dyDescent="0.25">
      <c r="A44" s="90" t="s">
        <v>117</v>
      </c>
      <c r="B44" s="140" t="s">
        <v>17</v>
      </c>
      <c r="C44" s="140"/>
      <c r="D44" s="91">
        <v>35702</v>
      </c>
      <c r="E44" s="91">
        <v>0</v>
      </c>
      <c r="F44" s="136">
        <v>0</v>
      </c>
      <c r="G44" s="136"/>
      <c r="H44" s="136">
        <v>35702</v>
      </c>
      <c r="I44" s="136"/>
      <c r="J44" s="136"/>
    </row>
    <row r="45" spans="1:10" s="79" customFormat="1" ht="23.25" customHeight="1" x14ac:dyDescent="0.25">
      <c r="A45" s="92" t="s">
        <v>118</v>
      </c>
      <c r="B45" s="137" t="s">
        <v>29</v>
      </c>
      <c r="C45" s="137"/>
      <c r="D45" s="93">
        <v>35702</v>
      </c>
      <c r="E45" s="93">
        <v>0</v>
      </c>
      <c r="F45" s="135">
        <v>0</v>
      </c>
      <c r="G45" s="135"/>
      <c r="H45" s="135">
        <v>35702</v>
      </c>
      <c r="I45" s="135"/>
      <c r="J45" s="135"/>
    </row>
    <row r="46" spans="1:10" s="79" customFormat="1" x14ac:dyDescent="0.25">
      <c r="A46" s="88" t="s">
        <v>119</v>
      </c>
      <c r="B46" s="138" t="s">
        <v>120</v>
      </c>
      <c r="C46" s="138"/>
      <c r="D46" s="89">
        <v>0</v>
      </c>
      <c r="E46" s="89">
        <v>2116</v>
      </c>
      <c r="F46" s="139">
        <v>100</v>
      </c>
      <c r="G46" s="139"/>
      <c r="H46" s="139">
        <v>2116</v>
      </c>
      <c r="I46" s="139"/>
      <c r="J46" s="139"/>
    </row>
    <row r="47" spans="1:10" s="79" customFormat="1" ht="21" customHeight="1" x14ac:dyDescent="0.25">
      <c r="A47" s="90" t="s">
        <v>117</v>
      </c>
      <c r="B47" s="140" t="s">
        <v>17</v>
      </c>
      <c r="C47" s="140"/>
      <c r="D47" s="91">
        <v>0</v>
      </c>
      <c r="E47" s="91">
        <v>2116</v>
      </c>
      <c r="F47" s="136">
        <v>100</v>
      </c>
      <c r="G47" s="136"/>
      <c r="H47" s="136">
        <v>2116</v>
      </c>
      <c r="I47" s="136"/>
      <c r="J47" s="136"/>
    </row>
    <row r="48" spans="1:10" s="79" customFormat="1" ht="27" customHeight="1" x14ac:dyDescent="0.25">
      <c r="A48" s="92" t="s">
        <v>118</v>
      </c>
      <c r="B48" s="137" t="s">
        <v>29</v>
      </c>
      <c r="C48" s="137"/>
      <c r="D48" s="93">
        <v>0</v>
      </c>
      <c r="E48" s="93">
        <v>2116</v>
      </c>
      <c r="F48" s="135">
        <v>100</v>
      </c>
      <c r="G48" s="135"/>
      <c r="H48" s="135">
        <v>2116</v>
      </c>
      <c r="I48" s="135"/>
      <c r="J48" s="135"/>
    </row>
    <row r="49" spans="1:10" s="79" customFormat="1" ht="22.5" x14ac:dyDescent="0.25">
      <c r="A49" s="84" t="s">
        <v>121</v>
      </c>
      <c r="B49" s="143" t="s">
        <v>55</v>
      </c>
      <c r="C49" s="143"/>
      <c r="D49" s="85">
        <v>559293</v>
      </c>
      <c r="E49" s="85">
        <v>162101</v>
      </c>
      <c r="F49" s="144">
        <v>28.98</v>
      </c>
      <c r="G49" s="144"/>
      <c r="H49" s="144">
        <v>721394</v>
      </c>
      <c r="I49" s="144"/>
      <c r="J49" s="144"/>
    </row>
    <row r="50" spans="1:10" s="79" customFormat="1" ht="22.5" x14ac:dyDescent="0.25">
      <c r="A50" s="86" t="s">
        <v>56</v>
      </c>
      <c r="B50" s="142" t="s">
        <v>57</v>
      </c>
      <c r="C50" s="142"/>
      <c r="D50" s="87">
        <v>18514</v>
      </c>
      <c r="E50" s="87">
        <v>586</v>
      </c>
      <c r="F50" s="141">
        <v>3.17</v>
      </c>
      <c r="G50" s="141"/>
      <c r="H50" s="141">
        <v>19100</v>
      </c>
      <c r="I50" s="141"/>
      <c r="J50" s="141"/>
    </row>
    <row r="51" spans="1:10" s="79" customFormat="1" x14ac:dyDescent="0.25">
      <c r="A51" s="88" t="s">
        <v>104</v>
      </c>
      <c r="B51" s="138" t="s">
        <v>105</v>
      </c>
      <c r="C51" s="138"/>
      <c r="D51" s="89">
        <v>5574</v>
      </c>
      <c r="E51" s="89">
        <v>0</v>
      </c>
      <c r="F51" s="139">
        <v>0</v>
      </c>
      <c r="G51" s="139"/>
      <c r="H51" s="139">
        <v>5574</v>
      </c>
      <c r="I51" s="139"/>
      <c r="J51" s="139"/>
    </row>
    <row r="52" spans="1:10" s="79" customFormat="1" x14ac:dyDescent="0.25">
      <c r="A52" s="90" t="s">
        <v>106</v>
      </c>
      <c r="B52" s="140" t="s">
        <v>15</v>
      </c>
      <c r="C52" s="140"/>
      <c r="D52" s="91">
        <v>5574</v>
      </c>
      <c r="E52" s="91">
        <v>0</v>
      </c>
      <c r="F52" s="136">
        <v>0</v>
      </c>
      <c r="G52" s="136"/>
      <c r="H52" s="136">
        <v>5574</v>
      </c>
      <c r="I52" s="136"/>
      <c r="J52" s="136"/>
    </row>
    <row r="53" spans="1:10" s="79" customFormat="1" x14ac:dyDescent="0.25">
      <c r="A53" s="92" t="s">
        <v>116</v>
      </c>
      <c r="B53" s="137" t="s">
        <v>16</v>
      </c>
      <c r="C53" s="137"/>
      <c r="D53" s="93">
        <v>1726</v>
      </c>
      <c r="E53" s="93">
        <v>0</v>
      </c>
      <c r="F53" s="135">
        <v>0</v>
      </c>
      <c r="G53" s="135"/>
      <c r="H53" s="135">
        <v>1726</v>
      </c>
      <c r="I53" s="135"/>
      <c r="J53" s="135"/>
    </row>
    <row r="54" spans="1:10" s="79" customFormat="1" x14ac:dyDescent="0.25">
      <c r="A54" s="92" t="s">
        <v>107</v>
      </c>
      <c r="B54" s="137" t="s">
        <v>24</v>
      </c>
      <c r="C54" s="137"/>
      <c r="D54" s="93">
        <v>3848</v>
      </c>
      <c r="E54" s="93">
        <v>0</v>
      </c>
      <c r="F54" s="135">
        <v>0</v>
      </c>
      <c r="G54" s="135"/>
      <c r="H54" s="135">
        <v>3848</v>
      </c>
      <c r="I54" s="135"/>
      <c r="J54" s="135"/>
    </row>
    <row r="55" spans="1:10" s="79" customFormat="1" x14ac:dyDescent="0.25">
      <c r="A55" s="88" t="s">
        <v>109</v>
      </c>
      <c r="B55" s="138" t="s">
        <v>110</v>
      </c>
      <c r="C55" s="138"/>
      <c r="D55" s="89">
        <v>929</v>
      </c>
      <c r="E55" s="89">
        <v>0</v>
      </c>
      <c r="F55" s="139">
        <v>0</v>
      </c>
      <c r="G55" s="139"/>
      <c r="H55" s="139">
        <v>929</v>
      </c>
      <c r="I55" s="139"/>
      <c r="J55" s="139"/>
    </row>
    <row r="56" spans="1:10" s="79" customFormat="1" x14ac:dyDescent="0.25">
      <c r="A56" s="90" t="s">
        <v>106</v>
      </c>
      <c r="B56" s="140" t="s">
        <v>15</v>
      </c>
      <c r="C56" s="140"/>
      <c r="D56" s="91">
        <v>929</v>
      </c>
      <c r="E56" s="91">
        <v>0</v>
      </c>
      <c r="F56" s="136">
        <v>0</v>
      </c>
      <c r="G56" s="136"/>
      <c r="H56" s="136">
        <v>929</v>
      </c>
      <c r="I56" s="136"/>
      <c r="J56" s="136"/>
    </row>
    <row r="57" spans="1:10" s="79" customFormat="1" x14ac:dyDescent="0.25">
      <c r="A57" s="92" t="s">
        <v>107</v>
      </c>
      <c r="B57" s="137" t="s">
        <v>24</v>
      </c>
      <c r="C57" s="137"/>
      <c r="D57" s="93">
        <v>929</v>
      </c>
      <c r="E57" s="93">
        <v>0</v>
      </c>
      <c r="F57" s="135">
        <v>0</v>
      </c>
      <c r="G57" s="135"/>
      <c r="H57" s="135">
        <v>929</v>
      </c>
      <c r="I57" s="135"/>
      <c r="J57" s="135"/>
    </row>
    <row r="58" spans="1:10" s="79" customFormat="1" x14ac:dyDescent="0.25">
      <c r="A58" s="88" t="s">
        <v>114</v>
      </c>
      <c r="B58" s="138" t="s">
        <v>115</v>
      </c>
      <c r="C58" s="138"/>
      <c r="D58" s="89">
        <v>7432</v>
      </c>
      <c r="E58" s="89">
        <v>0</v>
      </c>
      <c r="F58" s="139">
        <v>0</v>
      </c>
      <c r="G58" s="139"/>
      <c r="H58" s="139">
        <v>7432</v>
      </c>
      <c r="I58" s="139"/>
      <c r="J58" s="139"/>
    </row>
    <row r="59" spans="1:10" s="79" customFormat="1" x14ac:dyDescent="0.25">
      <c r="A59" s="90" t="s">
        <v>106</v>
      </c>
      <c r="B59" s="140" t="s">
        <v>15</v>
      </c>
      <c r="C59" s="140"/>
      <c r="D59" s="91">
        <v>7432</v>
      </c>
      <c r="E59" s="91">
        <v>0</v>
      </c>
      <c r="F59" s="136">
        <v>0</v>
      </c>
      <c r="G59" s="136"/>
      <c r="H59" s="136">
        <v>7432</v>
      </c>
      <c r="I59" s="136"/>
      <c r="J59" s="136"/>
    </row>
    <row r="60" spans="1:10" s="79" customFormat="1" x14ac:dyDescent="0.25">
      <c r="A60" s="92" t="s">
        <v>107</v>
      </c>
      <c r="B60" s="137" t="s">
        <v>24</v>
      </c>
      <c r="C60" s="137"/>
      <c r="D60" s="93">
        <v>6901</v>
      </c>
      <c r="E60" s="93">
        <v>0</v>
      </c>
      <c r="F60" s="135">
        <v>0</v>
      </c>
      <c r="G60" s="135"/>
      <c r="H60" s="135">
        <v>6901</v>
      </c>
      <c r="I60" s="135"/>
      <c r="J60" s="135"/>
    </row>
    <row r="61" spans="1:10" s="79" customFormat="1" ht="27.75" customHeight="1" x14ac:dyDescent="0.25">
      <c r="A61" s="92" t="s">
        <v>122</v>
      </c>
      <c r="B61" s="137" t="s">
        <v>58</v>
      </c>
      <c r="C61" s="137"/>
      <c r="D61" s="93">
        <v>531</v>
      </c>
      <c r="E61" s="93">
        <v>0</v>
      </c>
      <c r="F61" s="135">
        <v>0</v>
      </c>
      <c r="G61" s="135"/>
      <c r="H61" s="135">
        <v>531</v>
      </c>
      <c r="I61" s="135"/>
      <c r="J61" s="135"/>
    </row>
    <row r="62" spans="1:10" s="79" customFormat="1" x14ac:dyDescent="0.25">
      <c r="A62" s="88" t="s">
        <v>119</v>
      </c>
      <c r="B62" s="138" t="s">
        <v>120</v>
      </c>
      <c r="C62" s="138"/>
      <c r="D62" s="89">
        <v>4579</v>
      </c>
      <c r="E62" s="89">
        <v>586</v>
      </c>
      <c r="F62" s="139">
        <v>12.8</v>
      </c>
      <c r="G62" s="139"/>
      <c r="H62" s="139">
        <v>5165</v>
      </c>
      <c r="I62" s="139"/>
      <c r="J62" s="139"/>
    </row>
    <row r="63" spans="1:10" s="79" customFormat="1" x14ac:dyDescent="0.25">
      <c r="A63" s="90" t="s">
        <v>106</v>
      </c>
      <c r="B63" s="140" t="s">
        <v>15</v>
      </c>
      <c r="C63" s="140"/>
      <c r="D63" s="91">
        <v>4579</v>
      </c>
      <c r="E63" s="91">
        <v>586</v>
      </c>
      <c r="F63" s="136">
        <v>12.8</v>
      </c>
      <c r="G63" s="136"/>
      <c r="H63" s="136">
        <v>5165</v>
      </c>
      <c r="I63" s="136"/>
      <c r="J63" s="136"/>
    </row>
    <row r="64" spans="1:10" s="79" customFormat="1" x14ac:dyDescent="0.25">
      <c r="A64" s="92" t="s">
        <v>116</v>
      </c>
      <c r="B64" s="137" t="s">
        <v>16</v>
      </c>
      <c r="C64" s="137"/>
      <c r="D64" s="93">
        <v>332</v>
      </c>
      <c r="E64" s="93">
        <v>0</v>
      </c>
      <c r="F64" s="135">
        <v>0</v>
      </c>
      <c r="G64" s="135"/>
      <c r="H64" s="135">
        <v>332</v>
      </c>
      <c r="I64" s="135"/>
      <c r="J64" s="135"/>
    </row>
    <row r="65" spans="1:14" s="79" customFormat="1" x14ac:dyDescent="0.25">
      <c r="A65" s="92" t="s">
        <v>107</v>
      </c>
      <c r="B65" s="137" t="s">
        <v>24</v>
      </c>
      <c r="C65" s="137"/>
      <c r="D65" s="93">
        <v>4247</v>
      </c>
      <c r="E65" s="93">
        <v>586</v>
      </c>
      <c r="F65" s="135">
        <v>13.8</v>
      </c>
      <c r="G65" s="135"/>
      <c r="H65" s="135">
        <v>4833</v>
      </c>
      <c r="I65" s="135"/>
      <c r="J65" s="135"/>
      <c r="M65" s="97"/>
    </row>
    <row r="66" spans="1:14" s="79" customFormat="1" ht="22.5" x14ac:dyDescent="0.25">
      <c r="A66" s="86" t="s">
        <v>59</v>
      </c>
      <c r="B66" s="142" t="s">
        <v>60</v>
      </c>
      <c r="C66" s="142"/>
      <c r="D66" s="87">
        <v>314287</v>
      </c>
      <c r="E66" s="87">
        <v>164515</v>
      </c>
      <c r="F66" s="141">
        <v>52.35</v>
      </c>
      <c r="G66" s="141"/>
      <c r="H66" s="141">
        <v>478802</v>
      </c>
      <c r="I66" s="141"/>
      <c r="J66" s="141"/>
      <c r="M66" s="97"/>
    </row>
    <row r="67" spans="1:14" s="79" customFormat="1" x14ac:dyDescent="0.25">
      <c r="A67" s="88" t="s">
        <v>104</v>
      </c>
      <c r="B67" s="138" t="s">
        <v>105</v>
      </c>
      <c r="C67" s="138"/>
      <c r="D67" s="89">
        <v>200013</v>
      </c>
      <c r="E67" s="89">
        <v>-18700</v>
      </c>
      <c r="F67" s="139">
        <v>-9.35</v>
      </c>
      <c r="G67" s="139"/>
      <c r="H67" s="139">
        <v>181313</v>
      </c>
      <c r="I67" s="139"/>
      <c r="J67" s="139"/>
      <c r="M67" s="97"/>
    </row>
    <row r="68" spans="1:14" s="79" customFormat="1" x14ac:dyDescent="0.25">
      <c r="A68" s="90" t="s">
        <v>106</v>
      </c>
      <c r="B68" s="140" t="s">
        <v>15</v>
      </c>
      <c r="C68" s="140"/>
      <c r="D68" s="91">
        <v>200013</v>
      </c>
      <c r="E68" s="91">
        <v>-18700</v>
      </c>
      <c r="F68" s="136">
        <v>-9.35</v>
      </c>
      <c r="G68" s="136"/>
      <c r="H68" s="136">
        <v>181313</v>
      </c>
      <c r="I68" s="136"/>
      <c r="J68" s="136"/>
      <c r="N68" s="97"/>
    </row>
    <row r="69" spans="1:14" s="79" customFormat="1" x14ac:dyDescent="0.25">
      <c r="A69" s="92" t="s">
        <v>116</v>
      </c>
      <c r="B69" s="137" t="s">
        <v>16</v>
      </c>
      <c r="C69" s="137"/>
      <c r="D69" s="93">
        <v>145995</v>
      </c>
      <c r="E69" s="93">
        <v>1300</v>
      </c>
      <c r="F69" s="135">
        <v>0.89</v>
      </c>
      <c r="G69" s="135"/>
      <c r="H69" s="135">
        <v>147295</v>
      </c>
      <c r="I69" s="135"/>
      <c r="J69" s="135"/>
      <c r="M69" s="97"/>
    </row>
    <row r="70" spans="1:14" s="79" customFormat="1" x14ac:dyDescent="0.25">
      <c r="A70" s="92" t="s">
        <v>107</v>
      </c>
      <c r="B70" s="137" t="s">
        <v>24</v>
      </c>
      <c r="C70" s="137"/>
      <c r="D70" s="93">
        <v>54018</v>
      </c>
      <c r="E70" s="93">
        <v>-20000</v>
      </c>
      <c r="F70" s="135">
        <v>-37.020000000000003</v>
      </c>
      <c r="G70" s="135"/>
      <c r="H70" s="135">
        <v>34018</v>
      </c>
      <c r="I70" s="135"/>
      <c r="J70" s="135"/>
      <c r="N70" s="97"/>
    </row>
    <row r="71" spans="1:14" s="79" customFormat="1" x14ac:dyDescent="0.25">
      <c r="A71" s="88" t="s">
        <v>123</v>
      </c>
      <c r="B71" s="138" t="s">
        <v>124</v>
      </c>
      <c r="C71" s="138"/>
      <c r="D71" s="89">
        <v>112150</v>
      </c>
      <c r="E71" s="89">
        <v>1215</v>
      </c>
      <c r="F71" s="139">
        <v>1.08</v>
      </c>
      <c r="G71" s="139"/>
      <c r="H71" s="139">
        <v>113365</v>
      </c>
      <c r="I71" s="139"/>
      <c r="J71" s="139"/>
    </row>
    <row r="72" spans="1:14" s="79" customFormat="1" x14ac:dyDescent="0.25">
      <c r="A72" s="90" t="s">
        <v>106</v>
      </c>
      <c r="B72" s="140" t="s">
        <v>15</v>
      </c>
      <c r="C72" s="140"/>
      <c r="D72" s="91">
        <v>107106</v>
      </c>
      <c r="E72" s="91">
        <v>-12785</v>
      </c>
      <c r="F72" s="136">
        <v>-11.94</v>
      </c>
      <c r="G72" s="136"/>
      <c r="H72" s="136">
        <v>94321</v>
      </c>
      <c r="I72" s="136"/>
      <c r="J72" s="136"/>
      <c r="M72" s="98"/>
    </row>
    <row r="73" spans="1:14" s="79" customFormat="1" x14ac:dyDescent="0.25">
      <c r="A73" s="92" t="s">
        <v>116</v>
      </c>
      <c r="B73" s="137" t="s">
        <v>16</v>
      </c>
      <c r="C73" s="137"/>
      <c r="D73" s="93">
        <v>4380</v>
      </c>
      <c r="E73" s="93">
        <v>-4380</v>
      </c>
      <c r="F73" s="135">
        <v>-100</v>
      </c>
      <c r="G73" s="135"/>
      <c r="H73" s="135">
        <v>0</v>
      </c>
      <c r="I73" s="135"/>
      <c r="J73" s="135"/>
    </row>
    <row r="74" spans="1:14" s="79" customFormat="1" x14ac:dyDescent="0.25">
      <c r="A74" s="92" t="s">
        <v>107</v>
      </c>
      <c r="B74" s="137" t="s">
        <v>24</v>
      </c>
      <c r="C74" s="137"/>
      <c r="D74" s="93">
        <v>102726</v>
      </c>
      <c r="E74" s="93">
        <v>-8405</v>
      </c>
      <c r="F74" s="135">
        <v>-8.18</v>
      </c>
      <c r="G74" s="135"/>
      <c r="H74" s="135">
        <v>94321</v>
      </c>
      <c r="I74" s="135"/>
      <c r="J74" s="135"/>
      <c r="N74" s="98"/>
    </row>
    <row r="75" spans="1:14" s="79" customFormat="1" ht="22.5" customHeight="1" x14ac:dyDescent="0.25">
      <c r="A75" s="90" t="s">
        <v>117</v>
      </c>
      <c r="B75" s="140" t="s">
        <v>17</v>
      </c>
      <c r="C75" s="140"/>
      <c r="D75" s="91">
        <v>5044</v>
      </c>
      <c r="E75" s="91">
        <v>14000</v>
      </c>
      <c r="F75" s="136">
        <v>277.56</v>
      </c>
      <c r="G75" s="136"/>
      <c r="H75" s="136">
        <v>19044</v>
      </c>
      <c r="I75" s="136"/>
      <c r="J75" s="136"/>
    </row>
    <row r="76" spans="1:14" s="79" customFormat="1" ht="26.25" customHeight="1" x14ac:dyDescent="0.25">
      <c r="A76" s="92" t="s">
        <v>118</v>
      </c>
      <c r="B76" s="137" t="s">
        <v>29</v>
      </c>
      <c r="C76" s="137"/>
      <c r="D76" s="93">
        <v>5044</v>
      </c>
      <c r="E76" s="93">
        <v>14000</v>
      </c>
      <c r="F76" s="135">
        <v>277.56</v>
      </c>
      <c r="G76" s="135"/>
      <c r="H76" s="135">
        <v>19044</v>
      </c>
      <c r="I76" s="135"/>
      <c r="J76" s="135"/>
    </row>
    <row r="77" spans="1:14" s="79" customFormat="1" x14ac:dyDescent="0.25">
      <c r="A77" s="88" t="s">
        <v>114</v>
      </c>
      <c r="B77" s="138" t="s">
        <v>115</v>
      </c>
      <c r="C77" s="138"/>
      <c r="D77" s="89">
        <v>2124</v>
      </c>
      <c r="E77" s="89">
        <v>182000</v>
      </c>
      <c r="F77" s="139">
        <v>8568.74</v>
      </c>
      <c r="G77" s="139"/>
      <c r="H77" s="139">
        <v>184124</v>
      </c>
      <c r="I77" s="139"/>
      <c r="J77" s="139"/>
    </row>
    <row r="78" spans="1:14" s="79" customFormat="1" x14ac:dyDescent="0.25">
      <c r="A78" s="90" t="s">
        <v>106</v>
      </c>
      <c r="B78" s="140" t="s">
        <v>15</v>
      </c>
      <c r="C78" s="140"/>
      <c r="D78" s="91">
        <v>2124</v>
      </c>
      <c r="E78" s="91">
        <v>182000</v>
      </c>
      <c r="F78" s="136">
        <v>8568.74</v>
      </c>
      <c r="G78" s="136"/>
      <c r="H78" s="136">
        <v>184124</v>
      </c>
      <c r="I78" s="136"/>
      <c r="J78" s="136"/>
    </row>
    <row r="79" spans="1:14" s="79" customFormat="1" x14ac:dyDescent="0.25">
      <c r="A79" s="92" t="s">
        <v>107</v>
      </c>
      <c r="B79" s="137" t="s">
        <v>24</v>
      </c>
      <c r="C79" s="137"/>
      <c r="D79" s="93">
        <v>2124</v>
      </c>
      <c r="E79" s="93">
        <v>182000</v>
      </c>
      <c r="F79" s="135">
        <v>8568.74</v>
      </c>
      <c r="G79" s="135"/>
      <c r="H79" s="135">
        <v>184124</v>
      </c>
      <c r="I79" s="135"/>
      <c r="J79" s="135"/>
    </row>
    <row r="80" spans="1:14" s="79" customFormat="1" ht="22.5" x14ac:dyDescent="0.25">
      <c r="A80" s="86" t="s">
        <v>61</v>
      </c>
      <c r="B80" s="142" t="s">
        <v>62</v>
      </c>
      <c r="C80" s="142"/>
      <c r="D80" s="87">
        <v>20705</v>
      </c>
      <c r="E80" s="87">
        <v>2000</v>
      </c>
      <c r="F80" s="141">
        <v>9.66</v>
      </c>
      <c r="G80" s="141"/>
      <c r="H80" s="141">
        <v>22705</v>
      </c>
      <c r="I80" s="141"/>
      <c r="J80" s="141"/>
    </row>
    <row r="81" spans="1:10" s="79" customFormat="1" x14ac:dyDescent="0.25">
      <c r="A81" s="88" t="s">
        <v>104</v>
      </c>
      <c r="B81" s="138" t="s">
        <v>105</v>
      </c>
      <c r="C81" s="138"/>
      <c r="D81" s="89">
        <v>3583</v>
      </c>
      <c r="E81" s="89">
        <v>2000</v>
      </c>
      <c r="F81" s="139">
        <v>55.82</v>
      </c>
      <c r="G81" s="139"/>
      <c r="H81" s="139">
        <v>5583</v>
      </c>
      <c r="I81" s="139"/>
      <c r="J81" s="139"/>
    </row>
    <row r="82" spans="1:10" s="79" customFormat="1" x14ac:dyDescent="0.25">
      <c r="A82" s="90" t="s">
        <v>106</v>
      </c>
      <c r="B82" s="140" t="s">
        <v>15</v>
      </c>
      <c r="C82" s="140"/>
      <c r="D82" s="91">
        <v>3583</v>
      </c>
      <c r="E82" s="91">
        <v>2000</v>
      </c>
      <c r="F82" s="136">
        <v>55.82</v>
      </c>
      <c r="G82" s="136"/>
      <c r="H82" s="136">
        <v>5583</v>
      </c>
      <c r="I82" s="136"/>
      <c r="J82" s="136"/>
    </row>
    <row r="83" spans="1:10" s="79" customFormat="1" x14ac:dyDescent="0.25">
      <c r="A83" s="92" t="s">
        <v>107</v>
      </c>
      <c r="B83" s="137" t="s">
        <v>24</v>
      </c>
      <c r="C83" s="137"/>
      <c r="D83" s="93">
        <v>2256</v>
      </c>
      <c r="E83" s="93">
        <v>0</v>
      </c>
      <c r="F83" s="135">
        <v>0</v>
      </c>
      <c r="G83" s="135"/>
      <c r="H83" s="135">
        <v>2256</v>
      </c>
      <c r="I83" s="135"/>
      <c r="J83" s="135"/>
    </row>
    <row r="84" spans="1:10" s="79" customFormat="1" ht="28.5" customHeight="1" x14ac:dyDescent="0.25">
      <c r="A84" s="92" t="s">
        <v>108</v>
      </c>
      <c r="B84" s="137" t="s">
        <v>49</v>
      </c>
      <c r="C84" s="137"/>
      <c r="D84" s="93">
        <v>1327</v>
      </c>
      <c r="E84" s="93">
        <v>2000</v>
      </c>
      <c r="F84" s="135">
        <v>150.72</v>
      </c>
      <c r="G84" s="135"/>
      <c r="H84" s="135">
        <v>3327</v>
      </c>
      <c r="I84" s="135"/>
      <c r="J84" s="135"/>
    </row>
    <row r="85" spans="1:10" s="79" customFormat="1" x14ac:dyDescent="0.25">
      <c r="A85" s="88" t="s">
        <v>123</v>
      </c>
      <c r="B85" s="138" t="s">
        <v>124</v>
      </c>
      <c r="C85" s="138"/>
      <c r="D85" s="89">
        <v>14998</v>
      </c>
      <c r="E85" s="89">
        <v>0</v>
      </c>
      <c r="F85" s="139">
        <v>0</v>
      </c>
      <c r="G85" s="139"/>
      <c r="H85" s="139">
        <v>14998</v>
      </c>
      <c r="I85" s="139"/>
      <c r="J85" s="139"/>
    </row>
    <row r="86" spans="1:10" s="79" customFormat="1" x14ac:dyDescent="0.25">
      <c r="A86" s="90" t="s">
        <v>106</v>
      </c>
      <c r="B86" s="140" t="s">
        <v>15</v>
      </c>
      <c r="C86" s="140"/>
      <c r="D86" s="91">
        <v>14998</v>
      </c>
      <c r="E86" s="91">
        <v>0</v>
      </c>
      <c r="F86" s="136">
        <v>0</v>
      </c>
      <c r="G86" s="136"/>
      <c r="H86" s="136">
        <v>14998</v>
      </c>
      <c r="I86" s="136"/>
      <c r="J86" s="136"/>
    </row>
    <row r="87" spans="1:10" s="79" customFormat="1" x14ac:dyDescent="0.25">
      <c r="A87" s="92" t="s">
        <v>107</v>
      </c>
      <c r="B87" s="137" t="s">
        <v>24</v>
      </c>
      <c r="C87" s="137"/>
      <c r="D87" s="93">
        <v>14334</v>
      </c>
      <c r="E87" s="93">
        <v>0</v>
      </c>
      <c r="F87" s="135">
        <v>0</v>
      </c>
      <c r="G87" s="135"/>
      <c r="H87" s="135">
        <v>14334</v>
      </c>
      <c r="I87" s="135"/>
      <c r="J87" s="135"/>
    </row>
    <row r="88" spans="1:10" s="79" customFormat="1" ht="23.25" customHeight="1" x14ac:dyDescent="0.25">
      <c r="A88" s="92" t="s">
        <v>108</v>
      </c>
      <c r="B88" s="137" t="s">
        <v>49</v>
      </c>
      <c r="C88" s="137"/>
      <c r="D88" s="93">
        <v>664</v>
      </c>
      <c r="E88" s="93">
        <v>0</v>
      </c>
      <c r="F88" s="135">
        <v>0</v>
      </c>
      <c r="G88" s="135"/>
      <c r="H88" s="135">
        <v>664</v>
      </c>
      <c r="I88" s="135"/>
      <c r="J88" s="135"/>
    </row>
    <row r="89" spans="1:10" s="79" customFormat="1" x14ac:dyDescent="0.25">
      <c r="A89" s="88" t="s">
        <v>114</v>
      </c>
      <c r="B89" s="138" t="s">
        <v>115</v>
      </c>
      <c r="C89" s="138"/>
      <c r="D89" s="89">
        <v>1991</v>
      </c>
      <c r="E89" s="89">
        <v>0</v>
      </c>
      <c r="F89" s="139">
        <v>0</v>
      </c>
      <c r="G89" s="139"/>
      <c r="H89" s="139">
        <v>1991</v>
      </c>
      <c r="I89" s="139"/>
      <c r="J89" s="139"/>
    </row>
    <row r="90" spans="1:10" s="79" customFormat="1" x14ac:dyDescent="0.25">
      <c r="A90" s="90" t="s">
        <v>106</v>
      </c>
      <c r="B90" s="140" t="s">
        <v>15</v>
      </c>
      <c r="C90" s="140"/>
      <c r="D90" s="91">
        <v>1991</v>
      </c>
      <c r="E90" s="91">
        <v>0</v>
      </c>
      <c r="F90" s="136">
        <v>0</v>
      </c>
      <c r="G90" s="136"/>
      <c r="H90" s="136">
        <v>1991</v>
      </c>
      <c r="I90" s="136"/>
      <c r="J90" s="136"/>
    </row>
    <row r="91" spans="1:10" s="79" customFormat="1" x14ac:dyDescent="0.25">
      <c r="A91" s="92" t="s">
        <v>116</v>
      </c>
      <c r="B91" s="137" t="s">
        <v>16</v>
      </c>
      <c r="C91" s="137"/>
      <c r="D91" s="93">
        <v>1327</v>
      </c>
      <c r="E91" s="93">
        <v>0</v>
      </c>
      <c r="F91" s="135">
        <v>0</v>
      </c>
      <c r="G91" s="135"/>
      <c r="H91" s="135">
        <v>1327</v>
      </c>
      <c r="I91" s="135"/>
      <c r="J91" s="135"/>
    </row>
    <row r="92" spans="1:10" s="79" customFormat="1" ht="26.25" customHeight="1" x14ac:dyDescent="0.25">
      <c r="A92" s="92" t="s">
        <v>108</v>
      </c>
      <c r="B92" s="137" t="s">
        <v>49</v>
      </c>
      <c r="C92" s="137"/>
      <c r="D92" s="93">
        <v>664</v>
      </c>
      <c r="E92" s="93">
        <v>0</v>
      </c>
      <c r="F92" s="135">
        <v>0</v>
      </c>
      <c r="G92" s="135"/>
      <c r="H92" s="135">
        <v>664</v>
      </c>
      <c r="I92" s="135"/>
      <c r="J92" s="135"/>
    </row>
    <row r="93" spans="1:10" s="79" customFormat="1" x14ac:dyDescent="0.25">
      <c r="A93" s="88" t="s">
        <v>125</v>
      </c>
      <c r="B93" s="138" t="s">
        <v>126</v>
      </c>
      <c r="C93" s="138"/>
      <c r="D93" s="89">
        <v>133</v>
      </c>
      <c r="E93" s="89">
        <v>0</v>
      </c>
      <c r="F93" s="139">
        <v>0</v>
      </c>
      <c r="G93" s="139"/>
      <c r="H93" s="139">
        <v>133</v>
      </c>
      <c r="I93" s="139"/>
      <c r="J93" s="139"/>
    </row>
    <row r="94" spans="1:10" s="79" customFormat="1" x14ac:dyDescent="0.25">
      <c r="A94" s="90" t="s">
        <v>106</v>
      </c>
      <c r="B94" s="140" t="s">
        <v>15</v>
      </c>
      <c r="C94" s="140"/>
      <c r="D94" s="91">
        <v>133</v>
      </c>
      <c r="E94" s="91">
        <v>0</v>
      </c>
      <c r="F94" s="136">
        <v>0</v>
      </c>
      <c r="G94" s="136"/>
      <c r="H94" s="136">
        <v>133</v>
      </c>
      <c r="I94" s="136"/>
      <c r="J94" s="136"/>
    </row>
    <row r="95" spans="1:10" s="79" customFormat="1" x14ac:dyDescent="0.25">
      <c r="A95" s="92" t="s">
        <v>107</v>
      </c>
      <c r="B95" s="137" t="s">
        <v>24</v>
      </c>
      <c r="C95" s="137"/>
      <c r="D95" s="93">
        <v>133</v>
      </c>
      <c r="E95" s="93">
        <v>0</v>
      </c>
      <c r="F95" s="135">
        <v>0</v>
      </c>
      <c r="G95" s="135"/>
      <c r="H95" s="135">
        <v>133</v>
      </c>
      <c r="I95" s="135"/>
      <c r="J95" s="135"/>
    </row>
    <row r="96" spans="1:10" s="79" customFormat="1" ht="33.75" x14ac:dyDescent="0.25">
      <c r="A96" s="86" t="s">
        <v>63</v>
      </c>
      <c r="B96" s="142" t="s">
        <v>64</v>
      </c>
      <c r="C96" s="142"/>
      <c r="D96" s="87">
        <v>7963</v>
      </c>
      <c r="E96" s="87">
        <v>5000</v>
      </c>
      <c r="F96" s="141">
        <v>62.79</v>
      </c>
      <c r="G96" s="141"/>
      <c r="H96" s="141">
        <v>12963</v>
      </c>
      <c r="I96" s="141"/>
      <c r="J96" s="141"/>
    </row>
    <row r="97" spans="1:10" s="79" customFormat="1" x14ac:dyDescent="0.25">
      <c r="A97" s="88" t="s">
        <v>127</v>
      </c>
      <c r="B97" s="138" t="s">
        <v>128</v>
      </c>
      <c r="C97" s="138"/>
      <c r="D97" s="89">
        <v>7963</v>
      </c>
      <c r="E97" s="89">
        <v>5000</v>
      </c>
      <c r="F97" s="139">
        <v>62.79</v>
      </c>
      <c r="G97" s="139"/>
      <c r="H97" s="139">
        <v>12963</v>
      </c>
      <c r="I97" s="139"/>
      <c r="J97" s="139"/>
    </row>
    <row r="98" spans="1:10" s="79" customFormat="1" x14ac:dyDescent="0.25">
      <c r="A98" s="90" t="s">
        <v>106</v>
      </c>
      <c r="B98" s="140" t="s">
        <v>15</v>
      </c>
      <c r="C98" s="140"/>
      <c r="D98" s="91">
        <v>7963</v>
      </c>
      <c r="E98" s="91">
        <v>5000</v>
      </c>
      <c r="F98" s="136">
        <v>62.79</v>
      </c>
      <c r="G98" s="136"/>
      <c r="H98" s="136">
        <v>12963</v>
      </c>
      <c r="I98" s="136"/>
      <c r="J98" s="136"/>
    </row>
    <row r="99" spans="1:10" s="79" customFormat="1" x14ac:dyDescent="0.25">
      <c r="A99" s="92" t="s">
        <v>107</v>
      </c>
      <c r="B99" s="137" t="s">
        <v>24</v>
      </c>
      <c r="C99" s="137"/>
      <c r="D99" s="93">
        <v>7963</v>
      </c>
      <c r="E99" s="93">
        <v>5000</v>
      </c>
      <c r="F99" s="135">
        <v>62.79</v>
      </c>
      <c r="G99" s="135"/>
      <c r="H99" s="135">
        <v>12963</v>
      </c>
      <c r="I99" s="135"/>
      <c r="J99" s="135"/>
    </row>
    <row r="100" spans="1:10" s="79" customFormat="1" ht="33.75" x14ac:dyDescent="0.25">
      <c r="A100" s="86" t="s">
        <v>65</v>
      </c>
      <c r="B100" s="142" t="s">
        <v>66</v>
      </c>
      <c r="C100" s="142"/>
      <c r="D100" s="87">
        <v>93835</v>
      </c>
      <c r="E100" s="87">
        <v>0</v>
      </c>
      <c r="F100" s="141">
        <v>0</v>
      </c>
      <c r="G100" s="141"/>
      <c r="H100" s="141">
        <v>93835</v>
      </c>
      <c r="I100" s="141"/>
      <c r="J100" s="141"/>
    </row>
    <row r="101" spans="1:10" s="79" customFormat="1" x14ac:dyDescent="0.25">
      <c r="A101" s="88" t="s">
        <v>104</v>
      </c>
      <c r="B101" s="138" t="s">
        <v>105</v>
      </c>
      <c r="C101" s="138"/>
      <c r="D101" s="89">
        <v>93835</v>
      </c>
      <c r="E101" s="89">
        <v>0</v>
      </c>
      <c r="F101" s="139">
        <v>0</v>
      </c>
      <c r="G101" s="139"/>
      <c r="H101" s="139">
        <v>93835</v>
      </c>
      <c r="I101" s="139"/>
      <c r="J101" s="139"/>
    </row>
    <row r="102" spans="1:10" s="79" customFormat="1" x14ac:dyDescent="0.25">
      <c r="A102" s="90" t="s">
        <v>106</v>
      </c>
      <c r="B102" s="140" t="s">
        <v>15</v>
      </c>
      <c r="C102" s="140"/>
      <c r="D102" s="91">
        <v>93835</v>
      </c>
      <c r="E102" s="91">
        <v>0</v>
      </c>
      <c r="F102" s="136">
        <v>0</v>
      </c>
      <c r="G102" s="136"/>
      <c r="H102" s="136">
        <v>93835</v>
      </c>
      <c r="I102" s="136"/>
      <c r="J102" s="136"/>
    </row>
    <row r="103" spans="1:10" s="79" customFormat="1" x14ac:dyDescent="0.25">
      <c r="A103" s="92" t="s">
        <v>116</v>
      </c>
      <c r="B103" s="137" t="s">
        <v>16</v>
      </c>
      <c r="C103" s="137"/>
      <c r="D103" s="93">
        <v>83482</v>
      </c>
      <c r="E103" s="93">
        <v>0</v>
      </c>
      <c r="F103" s="135">
        <v>0</v>
      </c>
      <c r="G103" s="135"/>
      <c r="H103" s="135">
        <v>83482</v>
      </c>
      <c r="I103" s="135"/>
      <c r="J103" s="135"/>
    </row>
    <row r="104" spans="1:10" s="79" customFormat="1" x14ac:dyDescent="0.25">
      <c r="A104" s="92" t="s">
        <v>107</v>
      </c>
      <c r="B104" s="137" t="s">
        <v>24</v>
      </c>
      <c r="C104" s="137"/>
      <c r="D104" s="93">
        <v>10353</v>
      </c>
      <c r="E104" s="93">
        <v>0</v>
      </c>
      <c r="F104" s="135">
        <v>0</v>
      </c>
      <c r="G104" s="135"/>
      <c r="H104" s="135">
        <v>10353</v>
      </c>
      <c r="I104" s="135"/>
      <c r="J104" s="135"/>
    </row>
    <row r="105" spans="1:10" s="79" customFormat="1" ht="33.75" x14ac:dyDescent="0.25">
      <c r="A105" s="86" t="s">
        <v>67</v>
      </c>
      <c r="B105" s="142" t="s">
        <v>68</v>
      </c>
      <c r="C105" s="142"/>
      <c r="D105" s="87">
        <v>5243</v>
      </c>
      <c r="E105" s="87">
        <v>0</v>
      </c>
      <c r="F105" s="141">
        <v>0</v>
      </c>
      <c r="G105" s="141"/>
      <c r="H105" s="141">
        <v>5243</v>
      </c>
      <c r="I105" s="141"/>
      <c r="J105" s="141"/>
    </row>
    <row r="106" spans="1:10" s="79" customFormat="1" x14ac:dyDescent="0.25">
      <c r="A106" s="88" t="s">
        <v>109</v>
      </c>
      <c r="B106" s="138" t="s">
        <v>110</v>
      </c>
      <c r="C106" s="138"/>
      <c r="D106" s="89">
        <v>1195</v>
      </c>
      <c r="E106" s="89">
        <v>0</v>
      </c>
      <c r="F106" s="139">
        <v>0</v>
      </c>
      <c r="G106" s="139"/>
      <c r="H106" s="139">
        <v>1195</v>
      </c>
      <c r="I106" s="139"/>
      <c r="J106" s="139"/>
    </row>
    <row r="107" spans="1:10" s="79" customFormat="1" x14ac:dyDescent="0.25">
      <c r="A107" s="90" t="s">
        <v>106</v>
      </c>
      <c r="B107" s="140" t="s">
        <v>15</v>
      </c>
      <c r="C107" s="140"/>
      <c r="D107" s="91">
        <v>1195</v>
      </c>
      <c r="E107" s="91">
        <v>0</v>
      </c>
      <c r="F107" s="136">
        <v>0</v>
      </c>
      <c r="G107" s="136"/>
      <c r="H107" s="136">
        <v>1195</v>
      </c>
      <c r="I107" s="136"/>
      <c r="J107" s="136"/>
    </row>
    <row r="108" spans="1:10" s="79" customFormat="1" x14ac:dyDescent="0.25">
      <c r="A108" s="92" t="s">
        <v>116</v>
      </c>
      <c r="B108" s="137" t="s">
        <v>16</v>
      </c>
      <c r="C108" s="137"/>
      <c r="D108" s="93">
        <v>797</v>
      </c>
      <c r="E108" s="93">
        <v>0</v>
      </c>
      <c r="F108" s="135">
        <v>0</v>
      </c>
      <c r="G108" s="135"/>
      <c r="H108" s="135">
        <v>797</v>
      </c>
      <c r="I108" s="135"/>
      <c r="J108" s="135"/>
    </row>
    <row r="109" spans="1:10" s="79" customFormat="1" x14ac:dyDescent="0.25">
      <c r="A109" s="92" t="s">
        <v>107</v>
      </c>
      <c r="B109" s="137" t="s">
        <v>24</v>
      </c>
      <c r="C109" s="137"/>
      <c r="D109" s="93">
        <v>398</v>
      </c>
      <c r="E109" s="93">
        <v>0</v>
      </c>
      <c r="F109" s="135">
        <v>0</v>
      </c>
      <c r="G109" s="135"/>
      <c r="H109" s="135">
        <v>398</v>
      </c>
      <c r="I109" s="135"/>
      <c r="J109" s="135"/>
    </row>
    <row r="110" spans="1:10" s="79" customFormat="1" x14ac:dyDescent="0.25">
      <c r="A110" s="88" t="s">
        <v>114</v>
      </c>
      <c r="B110" s="138" t="s">
        <v>115</v>
      </c>
      <c r="C110" s="138"/>
      <c r="D110" s="89">
        <v>4048</v>
      </c>
      <c r="E110" s="89">
        <v>0</v>
      </c>
      <c r="F110" s="139">
        <v>0</v>
      </c>
      <c r="G110" s="139"/>
      <c r="H110" s="139">
        <v>4048</v>
      </c>
      <c r="I110" s="139"/>
      <c r="J110" s="139"/>
    </row>
    <row r="111" spans="1:10" s="79" customFormat="1" x14ac:dyDescent="0.25">
      <c r="A111" s="90" t="s">
        <v>106</v>
      </c>
      <c r="B111" s="140" t="s">
        <v>15</v>
      </c>
      <c r="C111" s="140"/>
      <c r="D111" s="91">
        <v>4048</v>
      </c>
      <c r="E111" s="91">
        <v>0</v>
      </c>
      <c r="F111" s="136">
        <v>0</v>
      </c>
      <c r="G111" s="136"/>
      <c r="H111" s="136">
        <v>4048</v>
      </c>
      <c r="I111" s="136"/>
      <c r="J111" s="136"/>
    </row>
    <row r="112" spans="1:10" s="79" customFormat="1" x14ac:dyDescent="0.25">
      <c r="A112" s="92" t="s">
        <v>116</v>
      </c>
      <c r="B112" s="137" t="s">
        <v>16</v>
      </c>
      <c r="C112" s="137"/>
      <c r="D112" s="93">
        <v>3915</v>
      </c>
      <c r="E112" s="93">
        <v>0</v>
      </c>
      <c r="F112" s="135">
        <v>0</v>
      </c>
      <c r="G112" s="135"/>
      <c r="H112" s="135">
        <v>3915</v>
      </c>
      <c r="I112" s="135"/>
      <c r="J112" s="135"/>
    </row>
    <row r="113" spans="1:10" s="79" customFormat="1" x14ac:dyDescent="0.25">
      <c r="A113" s="92" t="s">
        <v>107</v>
      </c>
      <c r="B113" s="137" t="s">
        <v>24</v>
      </c>
      <c r="C113" s="137"/>
      <c r="D113" s="93">
        <v>133</v>
      </c>
      <c r="E113" s="93">
        <v>0</v>
      </c>
      <c r="F113" s="135">
        <v>0</v>
      </c>
      <c r="G113" s="135"/>
      <c r="H113" s="135">
        <v>133</v>
      </c>
      <c r="I113" s="135"/>
      <c r="J113" s="135"/>
    </row>
    <row r="114" spans="1:10" s="79" customFormat="1" ht="33.75" x14ac:dyDescent="0.25">
      <c r="A114" s="86" t="s">
        <v>69</v>
      </c>
      <c r="B114" s="142" t="s">
        <v>70</v>
      </c>
      <c r="C114" s="142"/>
      <c r="D114" s="87">
        <v>98746</v>
      </c>
      <c r="E114" s="87">
        <v>-10000</v>
      </c>
      <c r="F114" s="141">
        <v>-10.130000000000001</v>
      </c>
      <c r="G114" s="141"/>
      <c r="H114" s="141">
        <v>88746</v>
      </c>
      <c r="I114" s="141"/>
      <c r="J114" s="141"/>
    </row>
    <row r="115" spans="1:10" s="79" customFormat="1" x14ac:dyDescent="0.25">
      <c r="A115" s="88" t="s">
        <v>104</v>
      </c>
      <c r="B115" s="138" t="s">
        <v>105</v>
      </c>
      <c r="C115" s="138"/>
      <c r="D115" s="89">
        <v>32385</v>
      </c>
      <c r="E115" s="89">
        <v>0</v>
      </c>
      <c r="F115" s="139">
        <v>0</v>
      </c>
      <c r="G115" s="139"/>
      <c r="H115" s="139">
        <v>32385</v>
      </c>
      <c r="I115" s="139"/>
      <c r="J115" s="139"/>
    </row>
    <row r="116" spans="1:10" s="79" customFormat="1" x14ac:dyDescent="0.25">
      <c r="A116" s="90" t="s">
        <v>106</v>
      </c>
      <c r="B116" s="140" t="s">
        <v>15</v>
      </c>
      <c r="C116" s="140"/>
      <c r="D116" s="91">
        <v>32385</v>
      </c>
      <c r="E116" s="91">
        <v>0</v>
      </c>
      <c r="F116" s="136">
        <v>0</v>
      </c>
      <c r="G116" s="136"/>
      <c r="H116" s="136">
        <v>32385</v>
      </c>
      <c r="I116" s="136"/>
      <c r="J116" s="136"/>
    </row>
    <row r="117" spans="1:10" s="79" customFormat="1" x14ac:dyDescent="0.25">
      <c r="A117" s="92" t="s">
        <v>116</v>
      </c>
      <c r="B117" s="137" t="s">
        <v>16</v>
      </c>
      <c r="C117" s="137"/>
      <c r="D117" s="93">
        <v>30129</v>
      </c>
      <c r="E117" s="93">
        <v>0</v>
      </c>
      <c r="F117" s="135">
        <v>0</v>
      </c>
      <c r="G117" s="135"/>
      <c r="H117" s="135">
        <v>30129</v>
      </c>
      <c r="I117" s="135"/>
      <c r="J117" s="135"/>
    </row>
    <row r="118" spans="1:10" s="79" customFormat="1" x14ac:dyDescent="0.25">
      <c r="A118" s="92" t="s">
        <v>107</v>
      </c>
      <c r="B118" s="137" t="s">
        <v>24</v>
      </c>
      <c r="C118" s="137"/>
      <c r="D118" s="93">
        <v>2256</v>
      </c>
      <c r="E118" s="93">
        <v>0</v>
      </c>
      <c r="F118" s="135">
        <v>0</v>
      </c>
      <c r="G118" s="135"/>
      <c r="H118" s="135">
        <v>2256</v>
      </c>
      <c r="I118" s="135"/>
      <c r="J118" s="135"/>
    </row>
    <row r="119" spans="1:10" s="79" customFormat="1" x14ac:dyDescent="0.25">
      <c r="A119" s="88" t="s">
        <v>127</v>
      </c>
      <c r="B119" s="138" t="s">
        <v>128</v>
      </c>
      <c r="C119" s="138"/>
      <c r="D119" s="89">
        <v>66361</v>
      </c>
      <c r="E119" s="89">
        <v>-10000</v>
      </c>
      <c r="F119" s="139">
        <v>-15.07</v>
      </c>
      <c r="G119" s="139"/>
      <c r="H119" s="139">
        <v>56361</v>
      </c>
      <c r="I119" s="139"/>
      <c r="J119" s="139"/>
    </row>
    <row r="120" spans="1:10" s="79" customFormat="1" x14ac:dyDescent="0.25">
      <c r="A120" s="90" t="s">
        <v>106</v>
      </c>
      <c r="B120" s="140" t="s">
        <v>15</v>
      </c>
      <c r="C120" s="140"/>
      <c r="D120" s="91">
        <v>66361</v>
      </c>
      <c r="E120" s="91">
        <v>-10000</v>
      </c>
      <c r="F120" s="136">
        <v>-15.07</v>
      </c>
      <c r="G120" s="136"/>
      <c r="H120" s="136">
        <v>56361</v>
      </c>
      <c r="I120" s="136"/>
      <c r="J120" s="136"/>
    </row>
    <row r="121" spans="1:10" s="79" customFormat="1" x14ac:dyDescent="0.25">
      <c r="A121" s="92" t="s">
        <v>116</v>
      </c>
      <c r="B121" s="137" t="s">
        <v>16</v>
      </c>
      <c r="C121" s="137"/>
      <c r="D121" s="93">
        <v>58133</v>
      </c>
      <c r="E121" s="93">
        <v>-6000</v>
      </c>
      <c r="F121" s="135">
        <v>-10.32</v>
      </c>
      <c r="G121" s="135"/>
      <c r="H121" s="135">
        <v>52133</v>
      </c>
      <c r="I121" s="135"/>
      <c r="J121" s="135"/>
    </row>
    <row r="122" spans="1:10" s="79" customFormat="1" x14ac:dyDescent="0.25">
      <c r="A122" s="92" t="s">
        <v>107</v>
      </c>
      <c r="B122" s="137" t="s">
        <v>24</v>
      </c>
      <c r="C122" s="137"/>
      <c r="D122" s="93">
        <v>8228</v>
      </c>
      <c r="E122" s="93">
        <v>-4000</v>
      </c>
      <c r="F122" s="135">
        <v>-48.61</v>
      </c>
      <c r="G122" s="135"/>
      <c r="H122" s="135">
        <v>4228</v>
      </c>
      <c r="I122" s="135"/>
      <c r="J122" s="135"/>
    </row>
    <row r="125" spans="1:10" x14ac:dyDescent="0.25">
      <c r="E125" s="96"/>
    </row>
    <row r="126" spans="1:10" x14ac:dyDescent="0.25">
      <c r="E126" s="96"/>
    </row>
  </sheetData>
  <mergeCells count="347">
    <mergeCell ref="A4:H4"/>
    <mergeCell ref="A2:H2"/>
    <mergeCell ref="B8:C8"/>
    <mergeCell ref="F8:G8"/>
    <mergeCell ref="H8:J8"/>
    <mergeCell ref="B9:C9"/>
    <mergeCell ref="F9:G9"/>
    <mergeCell ref="H9:J9"/>
    <mergeCell ref="B118:C118"/>
    <mergeCell ref="B12:C12"/>
    <mergeCell ref="F12:G12"/>
    <mergeCell ref="H12:J12"/>
    <mergeCell ref="B13:C13"/>
    <mergeCell ref="F13:G13"/>
    <mergeCell ref="H13:J13"/>
    <mergeCell ref="B10:C10"/>
    <mergeCell ref="F10:G10"/>
    <mergeCell ref="H10:J10"/>
    <mergeCell ref="B11:C11"/>
    <mergeCell ref="F11:G11"/>
    <mergeCell ref="H11:J11"/>
    <mergeCell ref="B16:C16"/>
    <mergeCell ref="F16:G16"/>
    <mergeCell ref="H16:J16"/>
    <mergeCell ref="B17:C17"/>
    <mergeCell ref="F17:G17"/>
    <mergeCell ref="H17:J17"/>
    <mergeCell ref="B14:C14"/>
    <mergeCell ref="F14:G14"/>
    <mergeCell ref="H14:J14"/>
    <mergeCell ref="B15:C15"/>
    <mergeCell ref="F15:G15"/>
    <mergeCell ref="H15:J15"/>
    <mergeCell ref="B20:C20"/>
    <mergeCell ref="F20:G20"/>
    <mergeCell ref="H20:J20"/>
    <mergeCell ref="B21:C21"/>
    <mergeCell ref="F21:G21"/>
    <mergeCell ref="H21:J21"/>
    <mergeCell ref="B18:C18"/>
    <mergeCell ref="F18:G18"/>
    <mergeCell ref="H18:J18"/>
    <mergeCell ref="B19:C19"/>
    <mergeCell ref="F19:G19"/>
    <mergeCell ref="H19:J19"/>
    <mergeCell ref="B24:C24"/>
    <mergeCell ref="F24:G24"/>
    <mergeCell ref="H24:J24"/>
    <mergeCell ref="B25:C25"/>
    <mergeCell ref="F25:G25"/>
    <mergeCell ref="H25:J25"/>
    <mergeCell ref="B22:C22"/>
    <mergeCell ref="F22:G22"/>
    <mergeCell ref="H22:J22"/>
    <mergeCell ref="B23:C23"/>
    <mergeCell ref="F23:G23"/>
    <mergeCell ref="H23:J23"/>
    <mergeCell ref="B28:C28"/>
    <mergeCell ref="F28:G28"/>
    <mergeCell ref="H28:J28"/>
    <mergeCell ref="B29:C29"/>
    <mergeCell ref="F29:G29"/>
    <mergeCell ref="H29:J29"/>
    <mergeCell ref="B26:C26"/>
    <mergeCell ref="F26:G26"/>
    <mergeCell ref="H26:J26"/>
    <mergeCell ref="B27:C27"/>
    <mergeCell ref="F27:G27"/>
    <mergeCell ref="H27:J27"/>
    <mergeCell ref="B32:C32"/>
    <mergeCell ref="F32:G32"/>
    <mergeCell ref="H32:J32"/>
    <mergeCell ref="B33:C33"/>
    <mergeCell ref="F33:G33"/>
    <mergeCell ref="H33:J33"/>
    <mergeCell ref="B30:C30"/>
    <mergeCell ref="F30:G30"/>
    <mergeCell ref="H30:J30"/>
    <mergeCell ref="B31:C31"/>
    <mergeCell ref="F31:G31"/>
    <mergeCell ref="H31:J31"/>
    <mergeCell ref="B36:C36"/>
    <mergeCell ref="F36:G36"/>
    <mergeCell ref="H36:J36"/>
    <mergeCell ref="B37:C37"/>
    <mergeCell ref="F37:G37"/>
    <mergeCell ref="H37:J37"/>
    <mergeCell ref="B34:C34"/>
    <mergeCell ref="F34:G34"/>
    <mergeCell ref="H34:J34"/>
    <mergeCell ref="B35:C35"/>
    <mergeCell ref="F35:G35"/>
    <mergeCell ref="H35:J35"/>
    <mergeCell ref="B40:C40"/>
    <mergeCell ref="F40:G40"/>
    <mergeCell ref="H40:J40"/>
    <mergeCell ref="B41:C41"/>
    <mergeCell ref="F41:G41"/>
    <mergeCell ref="H41:J41"/>
    <mergeCell ref="B38:C38"/>
    <mergeCell ref="F38:G38"/>
    <mergeCell ref="H38:J38"/>
    <mergeCell ref="B39:C39"/>
    <mergeCell ref="F39:G39"/>
    <mergeCell ref="H39:J39"/>
    <mergeCell ref="B44:C44"/>
    <mergeCell ref="F44:G44"/>
    <mergeCell ref="H44:J44"/>
    <mergeCell ref="B45:C45"/>
    <mergeCell ref="F45:G45"/>
    <mergeCell ref="H45:J45"/>
    <mergeCell ref="B42:C42"/>
    <mergeCell ref="F42:G42"/>
    <mergeCell ref="H42:J42"/>
    <mergeCell ref="B43:C43"/>
    <mergeCell ref="F43:G43"/>
    <mergeCell ref="H43:J43"/>
    <mergeCell ref="B48:C48"/>
    <mergeCell ref="F48:G48"/>
    <mergeCell ref="H48:J48"/>
    <mergeCell ref="B49:C49"/>
    <mergeCell ref="F49:G49"/>
    <mergeCell ref="H49:J49"/>
    <mergeCell ref="B46:C46"/>
    <mergeCell ref="F46:G46"/>
    <mergeCell ref="H46:J46"/>
    <mergeCell ref="B47:C47"/>
    <mergeCell ref="F47:G47"/>
    <mergeCell ref="H47:J47"/>
    <mergeCell ref="F52:G52"/>
    <mergeCell ref="H52:J52"/>
    <mergeCell ref="B53:C53"/>
    <mergeCell ref="F53:G53"/>
    <mergeCell ref="H53:J53"/>
    <mergeCell ref="F50:G50"/>
    <mergeCell ref="H50:J50"/>
    <mergeCell ref="B51:C51"/>
    <mergeCell ref="F51:G51"/>
    <mergeCell ref="H51:J51"/>
    <mergeCell ref="B50:C50"/>
    <mergeCell ref="B52:C52"/>
    <mergeCell ref="F56:G56"/>
    <mergeCell ref="H56:J56"/>
    <mergeCell ref="B57:C57"/>
    <mergeCell ref="F57:G57"/>
    <mergeCell ref="H57:J57"/>
    <mergeCell ref="F54:G54"/>
    <mergeCell ref="H54:J54"/>
    <mergeCell ref="B55:C55"/>
    <mergeCell ref="F55:G55"/>
    <mergeCell ref="H55:J55"/>
    <mergeCell ref="B54:C54"/>
    <mergeCell ref="B56:C56"/>
    <mergeCell ref="F60:G60"/>
    <mergeCell ref="H60:J60"/>
    <mergeCell ref="B61:C61"/>
    <mergeCell ref="F61:G61"/>
    <mergeCell ref="H61:J61"/>
    <mergeCell ref="F58:G58"/>
    <mergeCell ref="H58:J58"/>
    <mergeCell ref="B59:C59"/>
    <mergeCell ref="F59:G59"/>
    <mergeCell ref="H59:J59"/>
    <mergeCell ref="B58:C58"/>
    <mergeCell ref="B60:C60"/>
    <mergeCell ref="F64:G64"/>
    <mergeCell ref="H64:J64"/>
    <mergeCell ref="B65:C65"/>
    <mergeCell ref="F65:G65"/>
    <mergeCell ref="H65:J65"/>
    <mergeCell ref="F62:G62"/>
    <mergeCell ref="H62:J62"/>
    <mergeCell ref="B63:C63"/>
    <mergeCell ref="F63:G63"/>
    <mergeCell ref="H63:J63"/>
    <mergeCell ref="B62:C62"/>
    <mergeCell ref="B64:C64"/>
    <mergeCell ref="B68:C68"/>
    <mergeCell ref="F68:G68"/>
    <mergeCell ref="H68:J68"/>
    <mergeCell ref="B69:C69"/>
    <mergeCell ref="F69:G69"/>
    <mergeCell ref="H69:J69"/>
    <mergeCell ref="B66:C66"/>
    <mergeCell ref="F66:G66"/>
    <mergeCell ref="H66:J66"/>
    <mergeCell ref="B67:C67"/>
    <mergeCell ref="F67:G67"/>
    <mergeCell ref="H67:J67"/>
    <mergeCell ref="B72:C72"/>
    <mergeCell ref="F72:G72"/>
    <mergeCell ref="H72:J72"/>
    <mergeCell ref="B73:C73"/>
    <mergeCell ref="F73:G73"/>
    <mergeCell ref="H73:J73"/>
    <mergeCell ref="B70:C70"/>
    <mergeCell ref="F70:G70"/>
    <mergeCell ref="H70:J70"/>
    <mergeCell ref="B71:C71"/>
    <mergeCell ref="F71:G71"/>
    <mergeCell ref="H71:J71"/>
    <mergeCell ref="B76:C76"/>
    <mergeCell ref="F76:G76"/>
    <mergeCell ref="H76:J76"/>
    <mergeCell ref="B77:C77"/>
    <mergeCell ref="F77:G77"/>
    <mergeCell ref="H77:J77"/>
    <mergeCell ref="B74:C74"/>
    <mergeCell ref="F74:G74"/>
    <mergeCell ref="H74:J74"/>
    <mergeCell ref="B75:C75"/>
    <mergeCell ref="F75:G75"/>
    <mergeCell ref="H75:J75"/>
    <mergeCell ref="B80:C80"/>
    <mergeCell ref="F80:G80"/>
    <mergeCell ref="H80:J80"/>
    <mergeCell ref="B81:C81"/>
    <mergeCell ref="F81:G81"/>
    <mergeCell ref="H81:J81"/>
    <mergeCell ref="B78:C78"/>
    <mergeCell ref="F78:G78"/>
    <mergeCell ref="H78:J78"/>
    <mergeCell ref="B79:C79"/>
    <mergeCell ref="F79:G79"/>
    <mergeCell ref="H79:J79"/>
    <mergeCell ref="F84:G84"/>
    <mergeCell ref="H84:J84"/>
    <mergeCell ref="B85:C85"/>
    <mergeCell ref="F85:G85"/>
    <mergeCell ref="H85:J85"/>
    <mergeCell ref="B82:C82"/>
    <mergeCell ref="F82:G82"/>
    <mergeCell ref="H82:J82"/>
    <mergeCell ref="B83:C83"/>
    <mergeCell ref="F83:G83"/>
    <mergeCell ref="H83:J83"/>
    <mergeCell ref="B84:C84"/>
    <mergeCell ref="F88:G88"/>
    <mergeCell ref="H88:J88"/>
    <mergeCell ref="B89:C89"/>
    <mergeCell ref="F89:G89"/>
    <mergeCell ref="H89:J89"/>
    <mergeCell ref="F86:G86"/>
    <mergeCell ref="H86:J86"/>
    <mergeCell ref="B87:C87"/>
    <mergeCell ref="F87:G87"/>
    <mergeCell ref="H87:J87"/>
    <mergeCell ref="B86:C86"/>
    <mergeCell ref="B88:C88"/>
    <mergeCell ref="F92:G92"/>
    <mergeCell ref="H92:J92"/>
    <mergeCell ref="B93:C93"/>
    <mergeCell ref="F93:G93"/>
    <mergeCell ref="H93:J93"/>
    <mergeCell ref="F90:G90"/>
    <mergeCell ref="H90:J90"/>
    <mergeCell ref="B91:C91"/>
    <mergeCell ref="F91:G91"/>
    <mergeCell ref="H91:J91"/>
    <mergeCell ref="B90:C90"/>
    <mergeCell ref="B92:C92"/>
    <mergeCell ref="F96:G96"/>
    <mergeCell ref="H96:J96"/>
    <mergeCell ref="B97:C97"/>
    <mergeCell ref="F97:G97"/>
    <mergeCell ref="H97:J97"/>
    <mergeCell ref="F94:G94"/>
    <mergeCell ref="H94:J94"/>
    <mergeCell ref="B95:C95"/>
    <mergeCell ref="F95:G95"/>
    <mergeCell ref="H95:J95"/>
    <mergeCell ref="B94:C94"/>
    <mergeCell ref="B96:C96"/>
    <mergeCell ref="F100:G100"/>
    <mergeCell ref="H100:J100"/>
    <mergeCell ref="B101:C101"/>
    <mergeCell ref="F101:G101"/>
    <mergeCell ref="H101:J101"/>
    <mergeCell ref="F98:G98"/>
    <mergeCell ref="H98:J98"/>
    <mergeCell ref="B99:C99"/>
    <mergeCell ref="F99:G99"/>
    <mergeCell ref="H99:J99"/>
    <mergeCell ref="B98:C98"/>
    <mergeCell ref="B100:C100"/>
    <mergeCell ref="F104:G104"/>
    <mergeCell ref="H104:J104"/>
    <mergeCell ref="B105:C105"/>
    <mergeCell ref="F105:G105"/>
    <mergeCell ref="H105:J105"/>
    <mergeCell ref="F102:G102"/>
    <mergeCell ref="H102:J102"/>
    <mergeCell ref="B103:C103"/>
    <mergeCell ref="F103:G103"/>
    <mergeCell ref="H103:J103"/>
    <mergeCell ref="B102:C102"/>
    <mergeCell ref="B104:C104"/>
    <mergeCell ref="F108:G108"/>
    <mergeCell ref="H108:J108"/>
    <mergeCell ref="B109:C109"/>
    <mergeCell ref="F109:G109"/>
    <mergeCell ref="H109:J109"/>
    <mergeCell ref="F106:G106"/>
    <mergeCell ref="H106:J106"/>
    <mergeCell ref="B107:C107"/>
    <mergeCell ref="F107:G107"/>
    <mergeCell ref="H107:J107"/>
    <mergeCell ref="B106:C106"/>
    <mergeCell ref="B108:C108"/>
    <mergeCell ref="F112:G112"/>
    <mergeCell ref="H112:J112"/>
    <mergeCell ref="B113:C113"/>
    <mergeCell ref="F113:G113"/>
    <mergeCell ref="H113:J113"/>
    <mergeCell ref="F110:G110"/>
    <mergeCell ref="H110:J110"/>
    <mergeCell ref="B111:C111"/>
    <mergeCell ref="F111:G111"/>
    <mergeCell ref="H111:J111"/>
    <mergeCell ref="B110:C110"/>
    <mergeCell ref="B112:C112"/>
    <mergeCell ref="F116:G116"/>
    <mergeCell ref="H116:J116"/>
    <mergeCell ref="B117:C117"/>
    <mergeCell ref="F117:G117"/>
    <mergeCell ref="H117:J117"/>
    <mergeCell ref="F114:G114"/>
    <mergeCell ref="H114:J114"/>
    <mergeCell ref="B115:C115"/>
    <mergeCell ref="F115:G115"/>
    <mergeCell ref="H115:J115"/>
    <mergeCell ref="B114:C114"/>
    <mergeCell ref="B116:C116"/>
    <mergeCell ref="F122:G122"/>
    <mergeCell ref="H122:J122"/>
    <mergeCell ref="F120:G120"/>
    <mergeCell ref="H120:J120"/>
    <mergeCell ref="B121:C121"/>
    <mergeCell ref="F121:G121"/>
    <mergeCell ref="H121:J121"/>
    <mergeCell ref="F118:G118"/>
    <mergeCell ref="H118:J118"/>
    <mergeCell ref="B119:C119"/>
    <mergeCell ref="F119:G119"/>
    <mergeCell ref="H119:J119"/>
    <mergeCell ref="B120:C120"/>
    <mergeCell ref="B122:C122"/>
  </mergeCells>
  <pageMargins left="0.7" right="0.7" top="0.75" bottom="0.75" header="0.3" footer="0.3"/>
  <pageSetup paperSize="9" scale="76" fitToHeight="0" orientation="portrait" horizontalDpi="4294967293" verticalDpi="4294967293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SAŽETAK</vt:lpstr>
      <vt:lpstr> Račun prihoda i rashoda</vt:lpstr>
      <vt:lpstr>Rashodi prema funkcijskoj kl</vt:lpstr>
      <vt:lpstr>Višak manjak</vt:lpstr>
      <vt:lpstr>POSEBNI DIO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Marija Lacković</dc:creator>
  <cp:lastModifiedBy>racunovodstvo</cp:lastModifiedBy>
  <cp:lastPrinted>2023-05-22T07:58:16Z</cp:lastPrinted>
  <dcterms:created xsi:type="dcterms:W3CDTF">2022-08-12T12:51:27Z</dcterms:created>
  <dcterms:modified xsi:type="dcterms:W3CDTF">2023-06-15T08:19:27Z</dcterms:modified>
</cp:coreProperties>
</file>