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2020-2021\WEB\FINANCIJE\"/>
    </mc:Choice>
  </mc:AlternateContent>
  <bookViews>
    <workbookView xWindow="0" yWindow="0" windowWidth="24420" windowHeight="11280" activeTab="2"/>
  </bookViews>
  <sheets>
    <sheet name="SAŽETAK" sheetId="2" r:id="rId1"/>
    <sheet name="OPĆI DIO" sheetId="3" r:id="rId2"/>
    <sheet name="POSEBNI DIO" sheetId="1" r:id="rId3"/>
    <sheet name="ZAVRŠNE ODREDBE" sheetId="4" r:id="rId4"/>
  </sheets>
  <definedNames>
    <definedName name="_xlnm.Print_Titles" localSheetId="2">'POSEBNI DIO'!$5:$5</definedName>
  </definedNames>
  <calcPr calcId="152511"/>
</workbook>
</file>

<file path=xl/calcChain.xml><?xml version="1.0" encoding="utf-8"?>
<calcChain xmlns="http://schemas.openxmlformats.org/spreadsheetml/2006/main">
  <c r="C39" i="3" l="1"/>
  <c r="E40" i="3" l="1"/>
  <c r="E41" i="3"/>
  <c r="E39" i="3" l="1"/>
  <c r="E24" i="2"/>
  <c r="E23" i="2"/>
  <c r="E11" i="2" l="1"/>
  <c r="E10" i="2" l="1"/>
  <c r="E7" i="2"/>
  <c r="E34" i="3"/>
  <c r="E33" i="3" s="1"/>
  <c r="D33" i="3"/>
  <c r="C33" i="3"/>
  <c r="D25" i="3"/>
  <c r="D24" i="3"/>
  <c r="D23" i="3"/>
  <c r="C25" i="3"/>
  <c r="C23" i="3"/>
  <c r="D22" i="3" l="1"/>
  <c r="C27" i="3"/>
  <c r="C19" i="3"/>
  <c r="C21" i="3"/>
  <c r="D21" i="3"/>
  <c r="D20" i="3"/>
  <c r="C20" i="3"/>
  <c r="D19" i="3"/>
  <c r="C24" i="3"/>
  <c r="C36" i="3"/>
  <c r="C31" i="3"/>
  <c r="D31" i="3"/>
  <c r="D36" i="3"/>
  <c r="D35" i="3" s="1"/>
  <c r="D32" i="3" s="1"/>
  <c r="C37" i="3"/>
  <c r="C29" i="3"/>
  <c r="D16" i="3"/>
  <c r="C16" i="3"/>
  <c r="C11" i="3"/>
  <c r="C35" i="3" l="1"/>
  <c r="C32" i="3" s="1"/>
  <c r="C22" i="3"/>
  <c r="D25" i="2"/>
  <c r="C25" i="2"/>
  <c r="E25" i="2"/>
  <c r="E18" i="2"/>
  <c r="D18" i="2"/>
  <c r="C18" i="2"/>
  <c r="D9" i="2"/>
  <c r="D30" i="2" s="1"/>
  <c r="C9" i="2"/>
  <c r="C30" i="2" s="1"/>
  <c r="E6" i="2"/>
  <c r="D6" i="2"/>
  <c r="C6" i="2"/>
  <c r="D12" i="2" l="1"/>
  <c r="E9" i="2"/>
  <c r="E30" i="2" s="1"/>
  <c r="C12" i="2"/>
  <c r="C29" i="2"/>
  <c r="C31" i="2" s="1"/>
  <c r="E29" i="2"/>
  <c r="D29" i="2"/>
  <c r="D31" i="2" s="1"/>
  <c r="E12" i="2" l="1"/>
  <c r="C38" i="3"/>
  <c r="D39" i="3"/>
  <c r="D38" i="3" s="1"/>
  <c r="E38" i="3"/>
  <c r="D30" i="3"/>
  <c r="C30" i="3"/>
  <c r="D28" i="3"/>
  <c r="C28" i="3"/>
  <c r="D18" i="3"/>
  <c r="C18" i="3"/>
  <c r="E16" i="3"/>
  <c r="D15" i="3"/>
  <c r="C15" i="3"/>
  <c r="C12" i="3"/>
  <c r="D12" i="3"/>
  <c r="D10" i="3"/>
  <c r="C10" i="3"/>
  <c r="C7" i="3"/>
  <c r="D7" i="3"/>
  <c r="E29" i="3"/>
  <c r="E28" i="3" s="1"/>
  <c r="E37" i="3"/>
  <c r="E36" i="3"/>
  <c r="E35" i="3" s="1"/>
  <c r="E32" i="3" s="1"/>
  <c r="E31" i="3"/>
  <c r="E30" i="3" s="1"/>
  <c r="E27" i="3"/>
  <c r="E26" i="3"/>
  <c r="E25" i="3"/>
  <c r="E24" i="3"/>
  <c r="E23" i="3"/>
  <c r="E21" i="3"/>
  <c r="E20" i="3"/>
  <c r="E19" i="3"/>
  <c r="E14" i="3"/>
  <c r="E13" i="3"/>
  <c r="E11" i="3"/>
  <c r="E10" i="3" s="1"/>
  <c r="E9" i="3"/>
  <c r="E8" i="3"/>
  <c r="D6" i="3" l="1"/>
  <c r="C6" i="3"/>
  <c r="C43" i="3" s="1"/>
  <c r="E15" i="3"/>
  <c r="E22" i="3"/>
  <c r="C17" i="3"/>
  <c r="D17" i="3"/>
  <c r="E18" i="3"/>
  <c r="E12" i="3"/>
  <c r="E7" i="3"/>
  <c r="E6" i="1"/>
  <c r="D6" i="1"/>
  <c r="C6" i="1"/>
  <c r="D43" i="3" l="1"/>
  <c r="E6" i="3"/>
  <c r="E43" i="3" s="1"/>
  <c r="E17" i="3"/>
</calcChain>
</file>

<file path=xl/sharedStrings.xml><?xml version="1.0" encoding="utf-8"?>
<sst xmlns="http://schemas.openxmlformats.org/spreadsheetml/2006/main" count="468" uniqueCount="155">
  <si>
    <t xml:space="preserve">     U tabeli stupac Proračun 2020. mijenja se kako slijedi:</t>
  </si>
  <si>
    <t>"</t>
  </si>
  <si>
    <t>Pror.
klas.</t>
  </si>
  <si>
    <t>Vrsta rashoda/izdataka</t>
  </si>
  <si>
    <t>Proračun
2020.</t>
  </si>
  <si>
    <t>Izmjena</t>
  </si>
  <si>
    <t>Novi plan
2020.</t>
  </si>
  <si>
    <t xml:space="preserve">  </t>
  </si>
  <si>
    <t>SVEUKUPNO RASHODI / IZDACI</t>
  </si>
  <si>
    <t>Izvor   1.</t>
  </si>
  <si>
    <t>OPĆI PRIHODI I PRIMICI</t>
  </si>
  <si>
    <t>32</t>
  </si>
  <si>
    <t>Materijalni rashodi</t>
  </si>
  <si>
    <t>323</t>
  </si>
  <si>
    <t>Rashodi za usluge</t>
  </si>
  <si>
    <t>329</t>
  </si>
  <si>
    <t>Ostali nespomenuti rashodi poslovanja</t>
  </si>
  <si>
    <t>321</t>
  </si>
  <si>
    <t>Naknade troškova zaposlenima</t>
  </si>
  <si>
    <t>Izvor   4.</t>
  </si>
  <si>
    <t>POMOĆI</t>
  </si>
  <si>
    <t>322</t>
  </si>
  <si>
    <t>Rashodi za materijal i energiju</t>
  </si>
  <si>
    <t>31</t>
  </si>
  <si>
    <t>Rashodi za zaposlene</t>
  </si>
  <si>
    <t>311</t>
  </si>
  <si>
    <t>Plaće (Bruto)</t>
  </si>
  <si>
    <t>312</t>
  </si>
  <si>
    <t>Ostali rashodi za zaposlene</t>
  </si>
  <si>
    <t>313</t>
  </si>
  <si>
    <t>Doprinosi na plaće</t>
  </si>
  <si>
    <t>Izvor   3.</t>
  </si>
  <si>
    <t>PRIHODI ZA POSEBNE NAMJENE</t>
  </si>
  <si>
    <t>Izvor   6.</t>
  </si>
  <si>
    <t>PRIHODI OD PRODAJE NEFINANCIJSKE IMOVINE</t>
  </si>
  <si>
    <t>37</t>
  </si>
  <si>
    <t>Naknade građanima i kućanstvima na temelju osiguranja i druge naknade</t>
  </si>
  <si>
    <t>372</t>
  </si>
  <si>
    <t>Ostale naknade građanima i kućanstvima iz proračuna</t>
  </si>
  <si>
    <t>34</t>
  </si>
  <si>
    <t>Financijski rashodi</t>
  </si>
  <si>
    <t>343</t>
  </si>
  <si>
    <t>Ostali financijski rashodi</t>
  </si>
  <si>
    <t>41</t>
  </si>
  <si>
    <t>Rashodi za nabavu neproizvedene dugotrajne imovine</t>
  </si>
  <si>
    <t>412</t>
  </si>
  <si>
    <t>Nematerijalna imovina</t>
  </si>
  <si>
    <t>42</t>
  </si>
  <si>
    <t>Rashodi za nabavu proizvedene dugotrajne imovine</t>
  </si>
  <si>
    <t>422</t>
  </si>
  <si>
    <t>Postrojenja i oprema</t>
  </si>
  <si>
    <t>Izvor   5.</t>
  </si>
  <si>
    <t>DONACIJE</t>
  </si>
  <si>
    <t>Funkcijska klasifikacija   0912</t>
  </si>
  <si>
    <t>Osnovno obrazovanje</t>
  </si>
  <si>
    <t>Funkcijska klasifikacija   0960</t>
  </si>
  <si>
    <t>Dodatne usluge u obrazovanju</t>
  </si>
  <si>
    <t>Izvor   2.</t>
  </si>
  <si>
    <t>VLASTITI PRIHODI</t>
  </si>
  <si>
    <t>424</t>
  </si>
  <si>
    <t>Knjige, umjetnička djela i ostale izložbene vrijednosti</t>
  </si>
  <si>
    <t>Program  4070</t>
  </si>
  <si>
    <t>DECENTRALIZIRANE FUNKCIJE</t>
  </si>
  <si>
    <t>Kapitalni projekt  K407001</t>
  </si>
  <si>
    <t>Ulaganja na materijalnoj imovini</t>
  </si>
  <si>
    <t>Program  4071</t>
  </si>
  <si>
    <t>DODATNE POTREBE U OSNOVNOM ŠKOLSTVU</t>
  </si>
  <si>
    <t>Tekući projekt  T407115</t>
  </si>
  <si>
    <t>Vjetar u leđa - pomoćnici u nastavi - faza III</t>
  </si>
  <si>
    <t>Aktivnost  A407001</t>
  </si>
  <si>
    <t>Aktivnost  A407101</t>
  </si>
  <si>
    <t>Izborna nastava i ostale izvannastavne aktivnosti</t>
  </si>
  <si>
    <t>Aktivnost  A407103</t>
  </si>
  <si>
    <t>Produženi boravak i školska prehrana</t>
  </si>
  <si>
    <t>Aktivnost  A407104</t>
  </si>
  <si>
    <t>Ostali programi u osnovnom obrazovanju</t>
  </si>
  <si>
    <t>Tekući projekt  T407106</t>
  </si>
  <si>
    <t>Školska shema</t>
  </si>
  <si>
    <t>Tekući projekt  T407116</t>
  </si>
  <si>
    <t>Pomoćnici u nastavi financirani iz Proračuna Grada</t>
  </si>
  <si>
    <t>Proračunski korisnik  14275</t>
  </si>
  <si>
    <t>Osnovna škola Samobor</t>
  </si>
  <si>
    <t>Aktivnost  A407013</t>
  </si>
  <si>
    <t>Rashodi za zaposlene - OŠ Samobor</t>
  </si>
  <si>
    <t xml:space="preserve">     U članku 5. u tekstu ispred tabele iznos "15.983.851" zamjenjuje se iznosom "17.398.570".</t>
  </si>
  <si>
    <t>Članak 4.</t>
  </si>
  <si>
    <t xml:space="preserve">     Ove izmjene i dopune Financijskog plana za 2020. godinu i projekcije za 2021. i 2022. godinu biti će objavljene na stranici Osnovne škole Samobor, a stupa na snagu dan nakon objave.</t>
  </si>
  <si>
    <t xml:space="preserve">KLASA: </t>
  </si>
  <si>
    <t xml:space="preserve">URBROJ: </t>
  </si>
  <si>
    <t>RAVNATELJ</t>
  </si>
  <si>
    <t>Ivan Goran Matoš</t>
  </si>
  <si>
    <t>Članak 2.</t>
  </si>
  <si>
    <t xml:space="preserve">    U članku 2. stupac Proračun 2020. mijenja se kako slijedi:</t>
  </si>
  <si>
    <t>Ekonomska klasifikacija</t>
  </si>
  <si>
    <t>Novi plan 2020.</t>
  </si>
  <si>
    <t>A. RAČUN PRIHODA I RASHODA</t>
  </si>
  <si>
    <t>6</t>
  </si>
  <si>
    <t>Prihodi poslovanja</t>
  </si>
  <si>
    <t>63</t>
  </si>
  <si>
    <t>Pomoći iz inozemstva i od subjekata unutar općeg proračuna</t>
  </si>
  <si>
    <t>634</t>
  </si>
  <si>
    <t>Pomoći od izvanproračunskih korisnika</t>
  </si>
  <si>
    <t>636</t>
  </si>
  <si>
    <t>Pomoći proračunskim korisnicima iz proračuna koji im nije nadležan</t>
  </si>
  <si>
    <t>65</t>
  </si>
  <si>
    <t>Prihodi od upravnih i administrativnih pristojbi, pristojbi po posebnim propisima i naknada</t>
  </si>
  <si>
    <t>652</t>
  </si>
  <si>
    <t>Prihodi po posebnim propisima</t>
  </si>
  <si>
    <t>66</t>
  </si>
  <si>
    <t>Prihodi od prodaje proizvoda i robe te pruženih usluga i prihodi od donacija</t>
  </si>
  <si>
    <t>661</t>
  </si>
  <si>
    <t>Prihodi od prodaje proizvoda i robe te pruženih usluga</t>
  </si>
  <si>
    <t>663</t>
  </si>
  <si>
    <t>Donacije od pravnih i fizičkih osoba izvan općeg proračuna</t>
  </si>
  <si>
    <t xml:space="preserve">Prihodi iz nadležnog proračuna za financiranje redovne djelatnosti proračunskih korisnika </t>
  </si>
  <si>
    <t>3</t>
  </si>
  <si>
    <t>Rashodi poslovanja</t>
  </si>
  <si>
    <t>324</t>
  </si>
  <si>
    <t xml:space="preserve">Naknade troškova osobama izvan radnog odnosa                                                        </t>
  </si>
  <si>
    <t>4</t>
  </si>
  <si>
    <t>Rashodi za nabavu nefinancijske imovine</t>
  </si>
  <si>
    <t>9</t>
  </si>
  <si>
    <t>Vlastiti izvori</t>
  </si>
  <si>
    <t>92</t>
  </si>
  <si>
    <t>Rezultat poslovanja</t>
  </si>
  <si>
    <t>922</t>
  </si>
  <si>
    <t>Višak prihoda</t>
  </si>
  <si>
    <t>Manjak prihoda</t>
  </si>
  <si>
    <t>Članak 1.</t>
  </si>
  <si>
    <t xml:space="preserve">     U Proračunu OŠ Samobor za 2020. godinu i projekciji za 2021. i 2022. godinu , u članku 1. stupac Proračun 2020. mijenja se kako slijedi:</t>
  </si>
  <si>
    <t xml:space="preserve">"A. RAČUN PRIHODA I RASHODA </t>
  </si>
  <si>
    <t>Brojčana oznaka i naziv</t>
  </si>
  <si>
    <t xml:space="preserve">Novi plan 
2020. </t>
  </si>
  <si>
    <t>Prihodi ukupno</t>
  </si>
  <si>
    <t>7</t>
  </si>
  <si>
    <t>Prihodi od prodaje nefinancijske imovine</t>
  </si>
  <si>
    <t>Rashodi ukupno</t>
  </si>
  <si>
    <t>RAZLIKA − VIŠAK/MANJAK</t>
  </si>
  <si>
    <t>B. RAČUN ZADUŽIVANJA/FINANCIRANJA</t>
  </si>
  <si>
    <t>8</t>
  </si>
  <si>
    <t>Primici od financijske imovine i zaduživanja</t>
  </si>
  <si>
    <t>5</t>
  </si>
  <si>
    <t>Izdaci za financijsku imovinu i otplate zajmova</t>
  </si>
  <si>
    <t>NETO ZADUŽIVANJE/FINANCIRANJE</t>
  </si>
  <si>
    <t>C. RASPOLOŽIVA SREDSTVA IZ PRETHODNIH GODINA (VIŠAK PRIHODA I REZERVIRANJA)</t>
  </si>
  <si>
    <t>UKUPAN DONOS VIŠKA/MANJKA IZ PRETHODNE GODINE</t>
  </si>
  <si>
    <t>Višak prihoda iz prethodne godine koji će se rasporediti</t>
  </si>
  <si>
    <t>Manjak prihoda iz prethodne godine za pokriće</t>
  </si>
  <si>
    <t>RAZLIKA VIŠAK/MANJAK IZ PRETHODNE GODINE KOJI ĆE SE POKRITI/RASPOREDITI</t>
  </si>
  <si>
    <t>UKUPNO PRORAČUN (A.+B.+C.)</t>
  </si>
  <si>
    <t>Naziv</t>
  </si>
  <si>
    <t>PRIHODI I PRIMICI</t>
  </si>
  <si>
    <t>RASHODI I IZDACI</t>
  </si>
  <si>
    <t>VIŠAK/MANJAK +
NETO ZADUŽIVANJE/FINANCIRANJE +
RAZLIKA VIŠAK/MANJAK IZ PRETHODNE GODINE KOJI ĆE SE POKRITI/RASPOREDITI</t>
  </si>
  <si>
    <t>Članak 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</si>
</sst>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Geneva"/>
      <family val="2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0"/>
      <color rgb="FF000000"/>
      <name val="Times New Roman"/>
      <family val="1"/>
    </font>
    <font>
      <b/>
      <sz val="10"/>
      <color rgb="FFFFFFFF"/>
      <name val="Times New Roman"/>
      <family val="1"/>
    </font>
    <font>
      <sz val="10"/>
      <color rgb="FF000000"/>
      <name val="Times New Roman"/>
      <family val="1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000000"/>
      <name val="Arial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  <charset val="238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rgb="FFC0C0C0"/>
      </patternFill>
    </fill>
    <fill>
      <patternFill patternType="solid">
        <fgColor rgb="FFD9D9D9"/>
        <bgColor rgb="FFD9D9D9"/>
      </patternFill>
    </fill>
    <fill>
      <patternFill patternType="solid">
        <fgColor rgb="FF696969"/>
        <bgColor rgb="FF696969"/>
      </patternFill>
    </fill>
    <fill>
      <patternFill patternType="solid">
        <fgColor rgb="FFC1C1FF"/>
        <bgColor rgb="FFC1C1FF"/>
      </patternFill>
    </fill>
    <fill>
      <patternFill patternType="solid">
        <fgColor rgb="FFE1E1FF"/>
        <bgColor rgb="FFE1E1FF"/>
      </patternFill>
    </fill>
    <fill>
      <patternFill patternType="solid">
        <fgColor rgb="FFFEDE01"/>
        <bgColor rgb="FFFEDE01"/>
      </patternFill>
    </fill>
    <fill>
      <patternFill patternType="solid">
        <fgColor rgb="FFB9E9FF"/>
        <bgColor rgb="FFB9E9FF"/>
      </patternFill>
    </fill>
    <fill>
      <patternFill patternType="solid">
        <fgColor rgb="FF3535FF"/>
        <bgColor rgb="FF3535FF"/>
      </patternFill>
    </fill>
    <fill>
      <patternFill patternType="solid">
        <fgColor rgb="FFD8D8D8"/>
        <bgColor rgb="FFFFFFFF"/>
      </patternFill>
    </fill>
    <fill>
      <patternFill patternType="solid">
        <fgColor rgb="FF000080"/>
        <bgColor rgb="FFFFFFFF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3">
    <xf numFmtId="0" fontId="0" fillId="0" borderId="0"/>
    <xf numFmtId="0" fontId="2" fillId="0" borderId="0" applyNumberFormat="0" applyBorder="0" applyProtection="0"/>
    <xf numFmtId="0" fontId="6" fillId="0" borderId="0" applyNumberFormat="0" applyFont="0" applyBorder="0" applyProtection="0"/>
    <xf numFmtId="0" fontId="7" fillId="0" borderId="0" applyNumberFormat="0" applyFont="0" applyBorder="0" applyProtection="0"/>
    <xf numFmtId="0" fontId="6" fillId="0" borderId="0"/>
    <xf numFmtId="0" fontId="6" fillId="0" borderId="0"/>
    <xf numFmtId="0" fontId="7" fillId="0" borderId="0" applyNumberFormat="0" applyBorder="0" applyProtection="0"/>
    <xf numFmtId="0" fontId="1" fillId="0" borderId="0"/>
    <xf numFmtId="0" fontId="11" fillId="0" borderId="0"/>
    <xf numFmtId="0" fontId="7" fillId="0" borderId="0" applyNumberFormat="0" applyFont="0" applyBorder="0" applyProtection="0"/>
    <xf numFmtId="0" fontId="6" fillId="0" borderId="0" applyNumberFormat="0" applyFont="0" applyBorder="0" applyProtection="0">
      <alignment wrapText="1"/>
    </xf>
    <xf numFmtId="0" fontId="6" fillId="0" borderId="0" applyNumberFormat="0" applyFont="0" applyBorder="0" applyProtection="0">
      <alignment wrapText="1"/>
    </xf>
    <xf numFmtId="0" fontId="6" fillId="0" borderId="0" applyNumberFormat="0" applyFont="0" applyBorder="0" applyProtection="0"/>
    <xf numFmtId="0" fontId="7" fillId="0" borderId="0" applyNumberFormat="0" applyBorder="0" applyProtection="0"/>
    <xf numFmtId="0" fontId="7" fillId="0" borderId="0" applyNumberFormat="0" applyBorder="0" applyProtection="0"/>
    <xf numFmtId="0" fontId="6" fillId="0" borderId="0" applyNumberFormat="0" applyFont="0" applyBorder="0" applyProtection="0"/>
    <xf numFmtId="0" fontId="6" fillId="0" borderId="0" applyNumberFormat="0" applyFont="0" applyBorder="0" applyProtection="0">
      <alignment wrapText="1"/>
    </xf>
    <xf numFmtId="0" fontId="7" fillId="0" borderId="0" applyNumberFormat="0" applyFont="0" applyBorder="0" applyProtection="0"/>
    <xf numFmtId="0" fontId="6" fillId="0" borderId="0" applyNumberFormat="0" applyFont="0" applyBorder="0" applyProtection="0"/>
    <xf numFmtId="0" fontId="7" fillId="0" borderId="0" applyNumberFormat="0" applyFont="0" applyBorder="0" applyProtection="0"/>
    <xf numFmtId="0" fontId="6" fillId="0" borderId="0" applyNumberFormat="0" applyFon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</cellStyleXfs>
  <cellXfs count="111">
    <xf numFmtId="0" fontId="0" fillId="0" borderId="0" xfId="0"/>
    <xf numFmtId="0" fontId="4" fillId="0" borderId="0" xfId="0" applyFont="1"/>
    <xf numFmtId="0" fontId="4" fillId="0" borderId="0" xfId="2" applyFont="1"/>
    <xf numFmtId="0" fontId="4" fillId="0" borderId="0" xfId="2" applyFont="1" applyAlignment="1">
      <alignment wrapText="1" shrinkToFit="1"/>
    </xf>
    <xf numFmtId="3" fontId="4" fillId="0" borderId="0" xfId="2" applyNumberFormat="1" applyFont="1"/>
    <xf numFmtId="0" fontId="8" fillId="2" borderId="1" xfId="3" applyFont="1" applyFill="1" applyBorder="1" applyAlignment="1">
      <alignment horizontal="left" vertical="center" wrapText="1"/>
    </xf>
    <xf numFmtId="0" fontId="8" fillId="2" borderId="1" xfId="3" applyFont="1" applyFill="1" applyBorder="1" applyAlignment="1">
      <alignment horizontal="left" vertical="center" wrapText="1" shrinkToFit="1"/>
    </xf>
    <xf numFmtId="3" fontId="8" fillId="3" borderId="2" xfId="4" applyNumberFormat="1" applyFont="1" applyFill="1" applyBorder="1" applyAlignment="1">
      <alignment horizontal="center" wrapText="1"/>
    </xf>
    <xf numFmtId="3" fontId="8" fillId="3" borderId="2" xfId="4" applyNumberFormat="1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left" vertical="center" wrapText="1" readingOrder="1"/>
    </xf>
    <xf numFmtId="0" fontId="9" fillId="4" borderId="0" xfId="0" applyFont="1" applyFill="1" applyAlignment="1">
      <alignment vertical="center" wrapText="1" readingOrder="1"/>
    </xf>
    <xf numFmtId="3" fontId="9" fillId="4" borderId="0" xfId="0" applyNumberFormat="1" applyFont="1" applyFill="1" applyAlignment="1">
      <alignment horizontal="right" vertical="center" wrapText="1" readingOrder="1"/>
    </xf>
    <xf numFmtId="3" fontId="9" fillId="4" borderId="3" xfId="0" applyNumberFormat="1" applyFont="1" applyFill="1" applyBorder="1" applyAlignment="1">
      <alignment horizontal="right" vertical="center" wrapText="1" readingOrder="1"/>
    </xf>
    <xf numFmtId="0" fontId="8" fillId="5" borderId="0" xfId="0" applyFont="1" applyFill="1" applyAlignment="1">
      <alignment horizontal="left" vertical="center" wrapText="1" readingOrder="1"/>
    </xf>
    <xf numFmtId="0" fontId="8" fillId="5" borderId="0" xfId="0" applyFont="1" applyFill="1" applyAlignment="1">
      <alignment vertical="center" wrapText="1" readingOrder="1"/>
    </xf>
    <xf numFmtId="3" fontId="8" fillId="5" borderId="0" xfId="0" applyNumberFormat="1" applyFont="1" applyFill="1" applyAlignment="1">
      <alignment horizontal="right" vertical="center" wrapText="1" readingOrder="1"/>
    </xf>
    <xf numFmtId="0" fontId="8" fillId="6" borderId="0" xfId="0" applyFont="1" applyFill="1" applyAlignment="1">
      <alignment horizontal="left" vertical="center" wrapText="1" readingOrder="1"/>
    </xf>
    <xf numFmtId="0" fontId="8" fillId="6" borderId="0" xfId="0" applyFont="1" applyFill="1" applyAlignment="1">
      <alignment vertical="center" wrapText="1" readingOrder="1"/>
    </xf>
    <xf numFmtId="3" fontId="8" fillId="6" borderId="0" xfId="0" applyNumberFormat="1" applyFont="1" applyFill="1" applyAlignment="1">
      <alignment horizontal="right" vertical="center" wrapText="1" readingOrder="1"/>
    </xf>
    <xf numFmtId="0" fontId="8" fillId="7" borderId="0" xfId="0" applyFont="1" applyFill="1" applyAlignment="1">
      <alignment horizontal="left" vertical="center" wrapText="1" readingOrder="1"/>
    </xf>
    <xf numFmtId="0" fontId="8" fillId="7" borderId="0" xfId="0" applyFont="1" applyFill="1" applyAlignment="1">
      <alignment vertical="center" wrapText="1" readingOrder="1"/>
    </xf>
    <xf numFmtId="3" fontId="8" fillId="7" borderId="0" xfId="0" applyNumberFormat="1" applyFont="1" applyFill="1" applyAlignment="1">
      <alignment horizontal="right" vertical="center" wrapText="1" readingOrder="1"/>
    </xf>
    <xf numFmtId="0" fontId="8" fillId="8" borderId="0" xfId="0" applyFont="1" applyFill="1" applyAlignment="1">
      <alignment horizontal="left" vertical="center" wrapText="1" readingOrder="1"/>
    </xf>
    <xf numFmtId="0" fontId="8" fillId="8" borderId="0" xfId="0" applyFont="1" applyFill="1" applyAlignment="1">
      <alignment vertical="center" wrapText="1" readingOrder="1"/>
    </xf>
    <xf numFmtId="3" fontId="8" fillId="8" borderId="0" xfId="0" applyNumberFormat="1" applyFont="1" applyFill="1" applyAlignment="1">
      <alignment horizontal="right" vertical="center" wrapText="1" readingOrder="1"/>
    </xf>
    <xf numFmtId="0" fontId="8" fillId="0" borderId="0" xfId="0" applyFont="1" applyAlignment="1">
      <alignment horizontal="left" vertical="center" wrapText="1" readingOrder="1"/>
    </xf>
    <xf numFmtId="0" fontId="8" fillId="0" borderId="0" xfId="0" applyFont="1" applyAlignment="1">
      <alignment vertical="center" wrapText="1" readingOrder="1"/>
    </xf>
    <xf numFmtId="3" fontId="8" fillId="0" borderId="0" xfId="0" applyNumberFormat="1" applyFont="1" applyAlignment="1">
      <alignment horizontal="right" vertical="center" wrapText="1" readingOrder="1"/>
    </xf>
    <xf numFmtId="0" fontId="10" fillId="0" borderId="0" xfId="0" applyFont="1" applyAlignment="1">
      <alignment horizontal="left" vertical="center" wrapText="1" readingOrder="1"/>
    </xf>
    <xf numFmtId="0" fontId="10" fillId="0" borderId="0" xfId="0" applyFont="1" applyAlignment="1">
      <alignment vertical="center" wrapText="1" readingOrder="1"/>
    </xf>
    <xf numFmtId="3" fontId="10" fillId="0" borderId="0" xfId="0" applyNumberFormat="1" applyFont="1" applyAlignment="1">
      <alignment horizontal="right" vertical="center" wrapText="1" readingOrder="1"/>
    </xf>
    <xf numFmtId="0" fontId="9" fillId="9" borderId="0" xfId="0" applyFont="1" applyFill="1" applyAlignment="1">
      <alignment horizontal="left" vertical="center" wrapText="1" readingOrder="1"/>
    </xf>
    <xf numFmtId="0" fontId="9" fillId="9" borderId="0" xfId="0" applyFont="1" applyFill="1" applyAlignment="1">
      <alignment vertical="center" wrapText="1" readingOrder="1"/>
    </xf>
    <xf numFmtId="3" fontId="9" fillId="9" borderId="0" xfId="0" applyNumberFormat="1" applyFont="1" applyFill="1" applyAlignment="1">
      <alignment horizontal="right" vertical="center" wrapText="1" readingOrder="1"/>
    </xf>
    <xf numFmtId="3" fontId="4" fillId="0" borderId="0" xfId="0" applyNumberFormat="1" applyFont="1"/>
    <xf numFmtId="0" fontId="4" fillId="0" borderId="0" xfId="2" applyFont="1" applyAlignment="1">
      <alignment horizontal="right"/>
    </xf>
    <xf numFmtId="0" fontId="13" fillId="0" borderId="0" xfId="19" applyFont="1" applyFill="1" applyAlignment="1">
      <alignment horizontal="justify" wrapText="1"/>
    </xf>
    <xf numFmtId="0" fontId="14" fillId="0" borderId="0" xfId="19" applyFont="1" applyFill="1" applyAlignment="1">
      <alignment horizontal="left"/>
    </xf>
    <xf numFmtId="0" fontId="13" fillId="0" borderId="0" xfId="17" applyFont="1" applyFill="1" applyAlignment="1"/>
    <xf numFmtId="3" fontId="12" fillId="0" borderId="0" xfId="19" applyNumberFormat="1" applyFont="1" applyFill="1" applyAlignment="1">
      <alignment horizontal="center"/>
    </xf>
    <xf numFmtId="0" fontId="18" fillId="0" borderId="0" xfId="9" applyFont="1" applyAlignment="1">
      <alignment horizontal="left" vertical="center" wrapText="1"/>
    </xf>
    <xf numFmtId="3" fontId="8" fillId="10" borderId="2" xfId="0" applyNumberFormat="1" applyFont="1" applyFill="1" applyBorder="1" applyAlignment="1">
      <alignment horizontal="center" vertical="center" wrapText="1"/>
    </xf>
    <xf numFmtId="3" fontId="8" fillId="10" borderId="5" xfId="0" applyNumberFormat="1" applyFont="1" applyFill="1" applyBorder="1" applyAlignment="1">
      <alignment horizontal="center" vertical="center" wrapText="1"/>
    </xf>
    <xf numFmtId="0" fontId="19" fillId="0" borderId="0" xfId="9" applyFont="1" applyAlignment="1">
      <alignment vertical="center"/>
    </xf>
    <xf numFmtId="0" fontId="10" fillId="0" borderId="0" xfId="2" applyFont="1" applyAlignment="1">
      <alignment vertical="center" wrapText="1"/>
    </xf>
    <xf numFmtId="3" fontId="10" fillId="0" borderId="0" xfId="2" applyNumberFormat="1" applyFont="1" applyAlignment="1">
      <alignment vertical="center"/>
    </xf>
    <xf numFmtId="4" fontId="9" fillId="11" borderId="0" xfId="2" applyNumberFormat="1" applyFont="1" applyFill="1" applyBorder="1" applyAlignment="1">
      <alignment vertical="center"/>
    </xf>
    <xf numFmtId="4" fontId="9" fillId="11" borderId="0" xfId="2" applyNumberFormat="1" applyFont="1" applyFill="1" applyBorder="1" applyAlignment="1">
      <alignment vertical="center" wrapText="1"/>
    </xf>
    <xf numFmtId="3" fontId="9" fillId="11" borderId="0" xfId="2" applyNumberFormat="1" applyFont="1" applyFill="1" applyBorder="1" applyAlignment="1">
      <alignment vertical="center"/>
    </xf>
    <xf numFmtId="4" fontId="8" fillId="0" borderId="0" xfId="2" applyNumberFormat="1" applyFont="1" applyAlignment="1">
      <alignment vertical="center"/>
    </xf>
    <xf numFmtId="4" fontId="8" fillId="0" borderId="0" xfId="2" applyNumberFormat="1" applyFont="1" applyAlignment="1">
      <alignment vertical="center" wrapText="1"/>
    </xf>
    <xf numFmtId="3" fontId="8" fillId="0" borderId="0" xfId="2" applyNumberFormat="1" applyFont="1" applyAlignment="1">
      <alignment vertical="center"/>
    </xf>
    <xf numFmtId="4" fontId="10" fillId="0" borderId="0" xfId="2" applyNumberFormat="1" applyFont="1" applyAlignment="1">
      <alignment vertical="center"/>
    </xf>
    <xf numFmtId="4" fontId="10" fillId="0" borderId="0" xfId="2" applyNumberFormat="1" applyFont="1" applyAlignment="1">
      <alignment vertical="center" wrapText="1"/>
    </xf>
    <xf numFmtId="0" fontId="8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3" fontId="10" fillId="12" borderId="0" xfId="2" applyNumberFormat="1" applyFont="1" applyFill="1" applyBorder="1" applyAlignment="1">
      <alignment vertical="center"/>
    </xf>
    <xf numFmtId="0" fontId="21" fillId="0" borderId="0" xfId="5" applyFont="1"/>
    <xf numFmtId="0" fontId="22" fillId="0" borderId="0" xfId="21" applyFont="1" applyFill="1" applyAlignment="1">
      <alignment horizontal="left"/>
    </xf>
    <xf numFmtId="0" fontId="21" fillId="0" borderId="0" xfId="21" applyFont="1" applyFill="1" applyAlignment="1">
      <alignment horizontal="left"/>
    </xf>
    <xf numFmtId="3" fontId="23" fillId="3" borderId="7" xfId="0" applyNumberFormat="1" applyFont="1" applyFill="1" applyBorder="1" applyAlignment="1" applyProtection="1">
      <alignment horizontal="center" vertical="center" wrapText="1"/>
    </xf>
    <xf numFmtId="0" fontId="22" fillId="0" borderId="4" xfId="21" applyFont="1" applyFill="1" applyBorder="1" applyAlignment="1">
      <alignment horizontal="left" vertical="center"/>
    </xf>
    <xf numFmtId="0" fontId="22" fillId="0" borderId="2" xfId="21" applyFont="1" applyFill="1" applyBorder="1" applyAlignment="1">
      <alignment horizontal="left" vertical="center"/>
    </xf>
    <xf numFmtId="3" fontId="22" fillId="0" borderId="7" xfId="16" applyNumberFormat="1" applyFont="1" applyFill="1" applyBorder="1" applyAlignment="1">
      <alignment horizontal="right" vertical="center"/>
    </xf>
    <xf numFmtId="0" fontId="21" fillId="0" borderId="7" xfId="5" applyFont="1" applyBorder="1" applyAlignment="1">
      <alignment vertical="center"/>
    </xf>
    <xf numFmtId="3" fontId="21" fillId="0" borderId="7" xfId="16" applyNumberFormat="1" applyFont="1" applyFill="1" applyBorder="1" applyAlignment="1">
      <alignment horizontal="right" vertical="center"/>
    </xf>
    <xf numFmtId="0" fontId="22" fillId="0" borderId="4" xfId="1" applyFont="1" applyFill="1" applyBorder="1" applyAlignment="1">
      <alignment horizontal="left" vertical="center"/>
    </xf>
    <xf numFmtId="0" fontId="22" fillId="0" borderId="2" xfId="1" applyFont="1" applyFill="1" applyBorder="1" applyAlignment="1">
      <alignment horizontal="justify" vertical="center"/>
    </xf>
    <xf numFmtId="0" fontId="21" fillId="0" borderId="0" xfId="1" applyFont="1" applyFill="1" applyAlignment="1">
      <alignment horizontal="justify" vertical="center"/>
    </xf>
    <xf numFmtId="3" fontId="21" fillId="0" borderId="0" xfId="22" applyNumberFormat="1" applyFont="1" applyFill="1" applyAlignment="1">
      <alignment vertical="center"/>
    </xf>
    <xf numFmtId="0" fontId="21" fillId="0" borderId="0" xfId="5" applyFont="1" applyAlignment="1">
      <alignment vertical="center"/>
    </xf>
    <xf numFmtId="0" fontId="22" fillId="0" borderId="0" xfId="21" applyFont="1" applyFill="1" applyAlignment="1">
      <alignment horizontal="left" vertical="center"/>
    </xf>
    <xf numFmtId="0" fontId="21" fillId="0" borderId="0" xfId="21" applyFont="1" applyFill="1" applyAlignment="1">
      <alignment horizontal="left" vertical="center"/>
    </xf>
    <xf numFmtId="0" fontId="21" fillId="0" borderId="8" xfId="5" applyFont="1" applyBorder="1" applyAlignment="1">
      <alignment vertical="center"/>
    </xf>
    <xf numFmtId="3" fontId="21" fillId="0" borderId="7" xfId="21" applyNumberFormat="1" applyFont="1" applyFill="1" applyBorder="1" applyAlignment="1">
      <alignment horizontal="right" vertical="center"/>
    </xf>
    <xf numFmtId="3" fontId="22" fillId="0" borderId="7" xfId="21" applyNumberFormat="1" applyFont="1" applyFill="1" applyBorder="1" applyAlignment="1">
      <alignment horizontal="right" vertical="center"/>
    </xf>
    <xf numFmtId="0" fontId="22" fillId="0" borderId="0" xfId="1" applyFont="1" applyFill="1" applyAlignment="1">
      <alignment horizontal="justify" vertical="center"/>
    </xf>
    <xf numFmtId="3" fontId="22" fillId="0" borderId="0" xfId="22" applyNumberFormat="1" applyFont="1" applyFill="1" applyAlignment="1">
      <alignment vertical="center"/>
    </xf>
    <xf numFmtId="0" fontId="22" fillId="0" borderId="0" xfId="21" applyFont="1" applyFill="1" applyAlignment="1">
      <alignment vertical="center"/>
    </xf>
    <xf numFmtId="0" fontId="21" fillId="0" borderId="0" xfId="21" applyFont="1" applyFill="1" applyAlignment="1">
      <alignment vertical="center"/>
    </xf>
    <xf numFmtId="3" fontId="24" fillId="0" borderId="7" xfId="21" applyNumberFormat="1" applyFont="1" applyFill="1" applyBorder="1" applyAlignment="1">
      <alignment horizontal="right" vertical="center"/>
    </xf>
    <xf numFmtId="0" fontId="21" fillId="0" borderId="7" xfId="5" applyFont="1" applyBorder="1" applyAlignment="1">
      <alignment horizontal="left" vertical="center"/>
    </xf>
    <xf numFmtId="0" fontId="21" fillId="0" borderId="4" xfId="1" applyFont="1" applyFill="1" applyBorder="1" applyAlignment="1">
      <alignment horizontal="left" vertical="center"/>
    </xf>
    <xf numFmtId="3" fontId="25" fillId="0" borderId="7" xfId="21" applyNumberFormat="1" applyFont="1" applyFill="1" applyBorder="1" applyAlignment="1">
      <alignment horizontal="right" vertical="center"/>
    </xf>
    <xf numFmtId="0" fontId="21" fillId="0" borderId="0" xfId="1" applyFont="1" applyFill="1" applyAlignment="1">
      <alignment horizontal="left" vertical="center"/>
    </xf>
    <xf numFmtId="0" fontId="22" fillId="0" borderId="4" xfId="1" applyFont="1" applyFill="1" applyBorder="1" applyAlignment="1">
      <alignment vertical="center"/>
    </xf>
    <xf numFmtId="0" fontId="22" fillId="0" borderId="2" xfId="1" applyFont="1" applyFill="1" applyBorder="1" applyAlignment="1">
      <alignment vertical="center"/>
    </xf>
    <xf numFmtId="3" fontId="22" fillId="0" borderId="8" xfId="21" applyNumberFormat="1" applyFont="1" applyFill="1" applyBorder="1" applyAlignment="1">
      <alignment horizontal="right" vertical="center"/>
    </xf>
    <xf numFmtId="3" fontId="22" fillId="0" borderId="4" xfId="21" applyNumberFormat="1" applyFont="1" applyFill="1" applyBorder="1" applyAlignment="1">
      <alignment horizontal="right" vertical="center"/>
    </xf>
    <xf numFmtId="3" fontId="22" fillId="0" borderId="6" xfId="21" applyNumberFormat="1" applyFont="1" applyFill="1" applyBorder="1" applyAlignment="1">
      <alignment horizontal="right" vertical="center"/>
    </xf>
    <xf numFmtId="4" fontId="26" fillId="0" borderId="0" xfId="2" applyNumberFormat="1" applyFont="1" applyAlignment="1">
      <alignment vertical="center" wrapText="1"/>
    </xf>
    <xf numFmtId="3" fontId="26" fillId="0" borderId="0" xfId="2" applyNumberFormat="1" applyFont="1" applyAlignment="1">
      <alignment vertical="center"/>
    </xf>
    <xf numFmtId="3" fontId="0" fillId="0" borderId="0" xfId="0" applyNumberFormat="1"/>
    <xf numFmtId="0" fontId="8" fillId="0" borderId="0" xfId="2" applyNumberFormat="1" applyFont="1" applyAlignment="1">
      <alignment horizontal="center" vertical="center"/>
    </xf>
    <xf numFmtId="0" fontId="26" fillId="0" borderId="0" xfId="2" applyNumberFormat="1" applyFont="1" applyAlignment="1">
      <alignment horizontal="center" vertical="center"/>
    </xf>
    <xf numFmtId="0" fontId="10" fillId="0" borderId="0" xfId="2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22" fillId="0" borderId="7" xfId="5" applyFont="1" applyFill="1" applyBorder="1" applyAlignment="1">
      <alignment vertical="center" wrapText="1"/>
    </xf>
    <xf numFmtId="0" fontId="20" fillId="0" borderId="0" xfId="21" applyFont="1" applyFill="1" applyAlignment="1">
      <alignment horizontal="center" vertical="center"/>
    </xf>
    <xf numFmtId="0" fontId="17" fillId="0" borderId="0" xfId="5" applyFont="1" applyAlignment="1">
      <alignment horizontal="left" vertical="center" wrapText="1"/>
    </xf>
    <xf numFmtId="0" fontId="23" fillId="3" borderId="7" xfId="21" applyFont="1" applyFill="1" applyBorder="1" applyAlignment="1">
      <alignment horizontal="center" vertical="center"/>
    </xf>
    <xf numFmtId="0" fontId="22" fillId="0" borderId="7" xfId="1" applyFont="1" applyFill="1" applyBorder="1" applyAlignment="1">
      <alignment horizontal="left" vertical="center" wrapText="1"/>
    </xf>
    <xf numFmtId="0" fontId="22" fillId="0" borderId="7" xfId="1" applyFont="1" applyFill="1" applyBorder="1" applyAlignment="1">
      <alignment vertical="center" wrapText="1"/>
    </xf>
    <xf numFmtId="0" fontId="16" fillId="0" borderId="0" xfId="21" applyFont="1" applyAlignment="1">
      <alignment horizontal="center" vertical="center"/>
    </xf>
    <xf numFmtId="0" fontId="17" fillId="0" borderId="0" xfId="21" applyFont="1" applyFill="1" applyAlignment="1">
      <alignment horizontal="left" vertical="center"/>
    </xf>
    <xf numFmtId="0" fontId="8" fillId="10" borderId="4" xfId="7" applyFont="1" applyFill="1" applyBorder="1" applyAlignment="1">
      <alignment horizontal="center" vertical="center" wrapText="1"/>
    </xf>
    <xf numFmtId="0" fontId="8" fillId="10" borderId="2" xfId="7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0" fontId="12" fillId="0" borderId="0" xfId="19" applyFont="1" applyFill="1" applyAlignment="1">
      <alignment horizontal="center"/>
    </xf>
    <xf numFmtId="0" fontId="13" fillId="0" borderId="0" xfId="19" applyFont="1" applyFill="1" applyAlignment="1">
      <alignment horizontal="justify" vertical="center" wrapText="1"/>
    </xf>
  </cellXfs>
  <cellStyles count="23">
    <cellStyle name="Normal 2" xfId="5"/>
    <cellStyle name="Normal 2 2" xfId="6"/>
    <cellStyle name="Normal 3" xfId="7"/>
    <cellStyle name="Normal 4" xfId="8"/>
    <cellStyle name="Normal_1_ akt proračuna 2012" xfId="9"/>
    <cellStyle name="Normalno" xfId="0" builtinId="0"/>
    <cellStyle name="Normalno 11" xfId="4"/>
    <cellStyle name="Normalno 2" xfId="2"/>
    <cellStyle name="Normalno 2 2" xfId="10"/>
    <cellStyle name="Normalno 2 2 2" xfId="11"/>
    <cellStyle name="Normalno 2 4" xfId="12"/>
    <cellStyle name="Normalno 3" xfId="13"/>
    <cellStyle name="Normalno 3 2" xfId="14"/>
    <cellStyle name="Normalno 4 2" xfId="15"/>
    <cellStyle name="Normalno 5" xfId="16"/>
    <cellStyle name="Normalno 6" xfId="17"/>
    <cellStyle name="Normalno 6 2" xfId="18"/>
    <cellStyle name="Normalno 7" xfId="3"/>
    <cellStyle name="Obično 4 2" xfId="19"/>
    <cellStyle name="Obično 4 2 2" xfId="20"/>
    <cellStyle name="Obično_1Prihodi-rashodi2004 2" xfId="1"/>
    <cellStyle name="Obično_Knjiga1 2" xfId="22"/>
    <cellStyle name="Obično_obračun 2009 prva strana 2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workbookViewId="0">
      <selection activeCell="E31" sqref="E31"/>
    </sheetView>
  </sheetViews>
  <sheetFormatPr defaultRowHeight="15"/>
  <cols>
    <col min="1" max="1" width="4.140625" customWidth="1"/>
    <col min="2" max="2" width="51" customWidth="1"/>
    <col min="3" max="3" width="13.85546875" customWidth="1"/>
    <col min="4" max="4" width="14.42578125" customWidth="1"/>
    <col min="5" max="5" width="13.7109375" customWidth="1"/>
  </cols>
  <sheetData>
    <row r="1" spans="1:5" ht="15.75">
      <c r="A1" s="98" t="s">
        <v>128</v>
      </c>
      <c r="B1" s="98"/>
      <c r="C1" s="98"/>
      <c r="D1" s="98"/>
      <c r="E1" s="98"/>
    </row>
    <row r="2" spans="1:5" ht="32.25" customHeight="1">
      <c r="A2" s="99" t="s">
        <v>129</v>
      </c>
      <c r="B2" s="99"/>
      <c r="C2" s="99"/>
      <c r="D2" s="99"/>
      <c r="E2" s="99"/>
    </row>
    <row r="3" spans="1:5" ht="15.75" customHeight="1">
      <c r="A3" s="57"/>
      <c r="B3" s="57"/>
      <c r="C3" s="57"/>
      <c r="D3" s="57"/>
      <c r="E3" s="57"/>
    </row>
    <row r="4" spans="1:5">
      <c r="A4" s="58" t="s">
        <v>130</v>
      </c>
      <c r="B4" s="59"/>
      <c r="C4" s="59"/>
      <c r="D4" s="57"/>
      <c r="E4" s="57"/>
    </row>
    <row r="5" spans="1:5" ht="25.5">
      <c r="A5" s="100" t="s">
        <v>131</v>
      </c>
      <c r="B5" s="100"/>
      <c r="C5" s="60" t="s">
        <v>4</v>
      </c>
      <c r="D5" s="60" t="s">
        <v>5</v>
      </c>
      <c r="E5" s="60" t="s">
        <v>132</v>
      </c>
    </row>
    <row r="6" spans="1:5">
      <c r="A6" s="61" t="s">
        <v>133</v>
      </c>
      <c r="B6" s="62"/>
      <c r="C6" s="63">
        <f>C7+C8</f>
        <v>15939207</v>
      </c>
      <c r="D6" s="63">
        <f>D7+D8</f>
        <v>1414719</v>
      </c>
      <c r="E6" s="63">
        <f>E7+E8</f>
        <v>17353926</v>
      </c>
    </row>
    <row r="7" spans="1:5">
      <c r="A7" s="64" t="s">
        <v>96</v>
      </c>
      <c r="B7" s="64" t="s">
        <v>97</v>
      </c>
      <c r="C7">
        <v>15939207</v>
      </c>
      <c r="D7" s="65">
        <v>1414719</v>
      </c>
      <c r="E7" s="65">
        <f>C7+D7</f>
        <v>17353926</v>
      </c>
    </row>
    <row r="8" spans="1:5">
      <c r="A8" s="64" t="s">
        <v>134</v>
      </c>
      <c r="B8" s="64" t="s">
        <v>135</v>
      </c>
      <c r="C8" s="65">
        <v>0</v>
      </c>
      <c r="D8" s="65">
        <v>0</v>
      </c>
      <c r="E8" s="65">
        <v>0</v>
      </c>
    </row>
    <row r="9" spans="1:5">
      <c r="A9" s="66" t="s">
        <v>136</v>
      </c>
      <c r="B9" s="67"/>
      <c r="C9" s="63">
        <f>C10+C11</f>
        <v>15983851</v>
      </c>
      <c r="D9" s="63">
        <f>D10+D11</f>
        <v>1414719</v>
      </c>
      <c r="E9" s="63">
        <f>E10+E11</f>
        <v>17398570</v>
      </c>
    </row>
    <row r="10" spans="1:5">
      <c r="A10" s="64" t="s">
        <v>115</v>
      </c>
      <c r="B10" s="64" t="s">
        <v>116</v>
      </c>
      <c r="C10" s="65">
        <v>15116449</v>
      </c>
      <c r="D10" s="65">
        <v>1373600</v>
      </c>
      <c r="E10" s="65">
        <f>C10+D10</f>
        <v>16490049</v>
      </c>
    </row>
    <row r="11" spans="1:5">
      <c r="A11" s="64" t="s">
        <v>119</v>
      </c>
      <c r="B11" s="64" t="s">
        <v>120</v>
      </c>
      <c r="C11" s="65">
        <v>867402</v>
      </c>
      <c r="D11" s="65">
        <v>41119</v>
      </c>
      <c r="E11" s="65">
        <f>C11+D11</f>
        <v>908521</v>
      </c>
    </row>
    <row r="12" spans="1:5">
      <c r="A12" s="97" t="s">
        <v>137</v>
      </c>
      <c r="B12" s="97"/>
      <c r="C12" s="63">
        <f>C6-C9</f>
        <v>-44644</v>
      </c>
      <c r="D12" s="63">
        <f>D6-D9</f>
        <v>0</v>
      </c>
      <c r="E12" s="63">
        <f>E6-E9</f>
        <v>-44644</v>
      </c>
    </row>
    <row r="13" spans="1:5">
      <c r="A13" s="68"/>
      <c r="B13" s="68"/>
      <c r="C13" s="69"/>
      <c r="D13" s="70"/>
      <c r="E13" s="70"/>
    </row>
    <row r="14" spans="1:5">
      <c r="A14" s="71" t="s">
        <v>138</v>
      </c>
      <c r="B14" s="72"/>
      <c r="C14" s="72"/>
      <c r="D14" s="70"/>
      <c r="E14" s="70"/>
    </row>
    <row r="15" spans="1:5" ht="25.5">
      <c r="A15" s="100" t="s">
        <v>131</v>
      </c>
      <c r="B15" s="100"/>
      <c r="C15" s="60" t="s">
        <v>4</v>
      </c>
      <c r="D15" s="60" t="s">
        <v>5</v>
      </c>
      <c r="E15" s="60" t="s">
        <v>132</v>
      </c>
    </row>
    <row r="16" spans="1:5">
      <c r="A16" s="64" t="s">
        <v>139</v>
      </c>
      <c r="B16" s="73" t="s">
        <v>140</v>
      </c>
      <c r="C16" s="74">
        <v>0</v>
      </c>
      <c r="D16" s="74">
        <v>0</v>
      </c>
      <c r="E16" s="74">
        <v>0</v>
      </c>
    </row>
    <row r="17" spans="1:6">
      <c r="A17" s="64" t="s">
        <v>141</v>
      </c>
      <c r="B17" s="64" t="s">
        <v>142</v>
      </c>
      <c r="C17" s="74">
        <v>0</v>
      </c>
      <c r="D17" s="74">
        <v>0</v>
      </c>
      <c r="E17" s="74">
        <v>0</v>
      </c>
    </row>
    <row r="18" spans="1:6">
      <c r="A18" s="97" t="s">
        <v>143</v>
      </c>
      <c r="B18" s="97"/>
      <c r="C18" s="75">
        <f>C16-C17</f>
        <v>0</v>
      </c>
      <c r="D18" s="75">
        <f>D16-D17</f>
        <v>0</v>
      </c>
      <c r="E18" s="75">
        <f>E16-E17</f>
        <v>0</v>
      </c>
    </row>
    <row r="19" spans="1:6">
      <c r="A19" s="76"/>
      <c r="B19" s="76"/>
      <c r="C19" s="77"/>
      <c r="D19" s="70"/>
      <c r="E19" s="70"/>
    </row>
    <row r="20" spans="1:6">
      <c r="A20" s="78" t="s">
        <v>144</v>
      </c>
      <c r="B20" s="79"/>
      <c r="C20" s="79"/>
      <c r="D20" s="70"/>
      <c r="E20" s="70"/>
    </row>
    <row r="21" spans="1:6" ht="25.5">
      <c r="A21" s="100" t="s">
        <v>131</v>
      </c>
      <c r="B21" s="100"/>
      <c r="C21" s="60" t="s">
        <v>4</v>
      </c>
      <c r="D21" s="60" t="s">
        <v>5</v>
      </c>
      <c r="E21" s="60" t="s">
        <v>132</v>
      </c>
    </row>
    <row r="22" spans="1:6">
      <c r="A22" s="101" t="s">
        <v>145</v>
      </c>
      <c r="B22" s="101"/>
      <c r="C22" s="80"/>
      <c r="D22" s="75"/>
      <c r="E22" s="75"/>
    </row>
    <row r="23" spans="1:6">
      <c r="A23" s="81">
        <v>9</v>
      </c>
      <c r="B23" s="82" t="s">
        <v>146</v>
      </c>
      <c r="C23" s="83">
        <v>145933</v>
      </c>
      <c r="D23" s="74">
        <v>0</v>
      </c>
      <c r="E23" s="74">
        <f>C23+D23</f>
        <v>145933</v>
      </c>
      <c r="F23" s="96"/>
    </row>
    <row r="24" spans="1:6">
      <c r="A24" s="81">
        <v>9</v>
      </c>
      <c r="B24" s="82" t="s">
        <v>147</v>
      </c>
      <c r="C24" s="74">
        <v>101289</v>
      </c>
      <c r="D24" s="74">
        <v>0</v>
      </c>
      <c r="E24" s="74">
        <f>C24+D24</f>
        <v>101289</v>
      </c>
      <c r="F24" s="96"/>
    </row>
    <row r="25" spans="1:6">
      <c r="A25" s="102" t="s">
        <v>148</v>
      </c>
      <c r="B25" s="102"/>
      <c r="C25" s="80">
        <f>C23-C24</f>
        <v>44644</v>
      </c>
      <c r="D25" s="75">
        <f>D23-D24</f>
        <v>0</v>
      </c>
      <c r="E25" s="75">
        <f>E23-E24</f>
        <v>44644</v>
      </c>
    </row>
    <row r="26" spans="1:6">
      <c r="A26" s="84"/>
      <c r="B26" s="68"/>
      <c r="C26" s="77"/>
      <c r="D26" s="70"/>
      <c r="E26" s="70"/>
    </row>
    <row r="27" spans="1:6">
      <c r="A27" s="71" t="s">
        <v>149</v>
      </c>
      <c r="B27" s="72"/>
      <c r="C27" s="72"/>
      <c r="D27" s="70"/>
      <c r="E27" s="70"/>
    </row>
    <row r="28" spans="1:6" ht="25.5">
      <c r="A28" s="100" t="s">
        <v>150</v>
      </c>
      <c r="B28" s="100"/>
      <c r="C28" s="60" t="s">
        <v>4</v>
      </c>
      <c r="D28" s="60" t="s">
        <v>5</v>
      </c>
      <c r="E28" s="60" t="s">
        <v>132</v>
      </c>
    </row>
    <row r="29" spans="1:6">
      <c r="A29" s="85" t="s">
        <v>151</v>
      </c>
      <c r="B29" s="86"/>
      <c r="C29" s="75">
        <f>C6+C16+C23</f>
        <v>16085140</v>
      </c>
      <c r="D29" s="75">
        <f>D6+D16+D23</f>
        <v>1414719</v>
      </c>
      <c r="E29" s="75">
        <f>E6+E16+E23</f>
        <v>17499859</v>
      </c>
    </row>
    <row r="30" spans="1:6">
      <c r="A30" s="85" t="s">
        <v>152</v>
      </c>
      <c r="B30" s="86"/>
      <c r="C30" s="75">
        <f>C9+C17+C24</f>
        <v>16085140</v>
      </c>
      <c r="D30" s="75">
        <f>D9+D17+D24</f>
        <v>1414719</v>
      </c>
      <c r="E30" s="87">
        <f>E9+E17+E24</f>
        <v>17499859</v>
      </c>
    </row>
    <row r="31" spans="1:6">
      <c r="A31" s="102" t="s">
        <v>153</v>
      </c>
      <c r="B31" s="102"/>
      <c r="C31" s="75">
        <f>C29-C30</f>
        <v>0</v>
      </c>
      <c r="D31" s="88">
        <f>D29-D30</f>
        <v>0</v>
      </c>
      <c r="E31" s="89">
        <v>0</v>
      </c>
    </row>
  </sheetData>
  <mergeCells count="11">
    <mergeCell ref="A21:B21"/>
    <mergeCell ref="A22:B22"/>
    <mergeCell ref="A25:B25"/>
    <mergeCell ref="A28:B28"/>
    <mergeCell ref="A31:B31"/>
    <mergeCell ref="A18:B18"/>
    <mergeCell ref="A1:E1"/>
    <mergeCell ref="A2:E2"/>
    <mergeCell ref="A5:B5"/>
    <mergeCell ref="A12:B12"/>
    <mergeCell ref="A15:B15"/>
  </mergeCells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workbookViewId="0">
      <selection activeCell="I6" sqref="I6"/>
    </sheetView>
  </sheetViews>
  <sheetFormatPr defaultRowHeight="15"/>
  <cols>
    <col min="1" max="1" width="6.85546875" customWidth="1"/>
    <col min="2" max="2" width="52.5703125" customWidth="1"/>
    <col min="3" max="3" width="13.140625" customWidth="1"/>
    <col min="4" max="4" width="13.85546875" customWidth="1"/>
    <col min="5" max="5" width="14.28515625" customWidth="1"/>
    <col min="8" max="8" width="10.140625" bestFit="1" customWidth="1"/>
    <col min="10" max="10" width="10.140625" bestFit="1" customWidth="1"/>
  </cols>
  <sheetData>
    <row r="1" spans="1:9" ht="15.75">
      <c r="A1" s="103" t="s">
        <v>91</v>
      </c>
      <c r="B1" s="103"/>
      <c r="C1" s="103"/>
      <c r="D1" s="103"/>
      <c r="E1" s="103"/>
    </row>
    <row r="2" spans="1:9" ht="15.75">
      <c r="A2" s="104" t="s">
        <v>92</v>
      </c>
      <c r="B2" s="104"/>
      <c r="C2" s="104"/>
      <c r="D2" s="104"/>
      <c r="E2" s="104"/>
    </row>
    <row r="3" spans="1:9" ht="15.75">
      <c r="A3" s="40"/>
      <c r="B3" s="40"/>
      <c r="C3" s="40"/>
      <c r="D3" s="40"/>
      <c r="E3" s="40"/>
    </row>
    <row r="4" spans="1:9" ht="26.25" customHeight="1">
      <c r="A4" s="105" t="s">
        <v>93</v>
      </c>
      <c r="B4" s="106"/>
      <c r="C4" s="41" t="s">
        <v>4</v>
      </c>
      <c r="D4" s="41" t="s">
        <v>5</v>
      </c>
      <c r="E4" s="42" t="s">
        <v>94</v>
      </c>
    </row>
    <row r="5" spans="1:9">
      <c r="A5" s="43" t="s">
        <v>95</v>
      </c>
      <c r="B5" s="44"/>
      <c r="C5" s="45"/>
      <c r="D5" s="45"/>
      <c r="E5" s="45"/>
    </row>
    <row r="6" spans="1:9" ht="14.25" customHeight="1">
      <c r="A6" s="46" t="s">
        <v>96</v>
      </c>
      <c r="B6" s="47" t="s">
        <v>97</v>
      </c>
      <c r="C6" s="48">
        <f>C7+C10+C12+C15</f>
        <v>15939207</v>
      </c>
      <c r="D6" s="48">
        <f>D7+D10+D15+D12</f>
        <v>1414719</v>
      </c>
      <c r="E6" s="48">
        <f>E7+E10+E12+E15</f>
        <v>17353926</v>
      </c>
      <c r="G6" s="92"/>
      <c r="I6" s="92"/>
    </row>
    <row r="7" spans="1:9" ht="17.25" customHeight="1">
      <c r="A7" s="49" t="s">
        <v>98</v>
      </c>
      <c r="B7" s="50" t="s">
        <v>99</v>
      </c>
      <c r="C7" s="51">
        <f>SUM(C8:C9)</f>
        <v>12226997</v>
      </c>
      <c r="D7" s="51">
        <f>D8+D9</f>
        <v>1600000</v>
      </c>
      <c r="E7" s="51">
        <f>E8+E9</f>
        <v>13826997</v>
      </c>
    </row>
    <row r="8" spans="1:9" ht="17.25" customHeight="1">
      <c r="A8" s="52" t="s">
        <v>100</v>
      </c>
      <c r="B8" s="53" t="s">
        <v>101</v>
      </c>
      <c r="C8" s="45">
        <v>0</v>
      </c>
      <c r="D8" s="45">
        <v>0</v>
      </c>
      <c r="E8" s="45">
        <f>C8+D8</f>
        <v>0</v>
      </c>
    </row>
    <row r="9" spans="1:9" ht="17.25" customHeight="1">
      <c r="A9" s="52" t="s">
        <v>102</v>
      </c>
      <c r="B9" s="53" t="s">
        <v>103</v>
      </c>
      <c r="C9" s="45">
        <v>12226997</v>
      </c>
      <c r="D9" s="45">
        <v>1600000</v>
      </c>
      <c r="E9" s="45">
        <f>C9+D9</f>
        <v>13826997</v>
      </c>
      <c r="H9" s="92"/>
      <c r="I9" s="92"/>
    </row>
    <row r="10" spans="1:9" ht="29.25" customHeight="1">
      <c r="A10" s="49" t="s">
        <v>104</v>
      </c>
      <c r="B10" s="50" t="s">
        <v>105</v>
      </c>
      <c r="C10" s="51">
        <f>SUM(C11)</f>
        <v>1029000</v>
      </c>
      <c r="D10" s="51">
        <f>D11</f>
        <v>-370000</v>
      </c>
      <c r="E10" s="51">
        <f>E11</f>
        <v>659000</v>
      </c>
      <c r="H10" s="92"/>
    </row>
    <row r="11" spans="1:9" ht="17.25" customHeight="1">
      <c r="A11" s="52" t="s">
        <v>106</v>
      </c>
      <c r="B11" s="53" t="s">
        <v>107</v>
      </c>
      <c r="C11" s="45">
        <f>1028000+1000</f>
        <v>1029000</v>
      </c>
      <c r="D11" s="45">
        <v>-370000</v>
      </c>
      <c r="E11" s="45">
        <f>C11+D11</f>
        <v>659000</v>
      </c>
    </row>
    <row r="12" spans="1:9" ht="24.75" customHeight="1">
      <c r="A12" s="49" t="s">
        <v>108</v>
      </c>
      <c r="B12" s="50" t="s">
        <v>109</v>
      </c>
      <c r="C12" s="51">
        <f>SUM(C13:C14)</f>
        <v>81060</v>
      </c>
      <c r="D12" s="51">
        <f>D13+D14</f>
        <v>27719</v>
      </c>
      <c r="E12" s="51">
        <f>E13+E14</f>
        <v>108779</v>
      </c>
    </row>
    <row r="13" spans="1:9" ht="18.75" customHeight="1">
      <c r="A13" s="52" t="s">
        <v>110</v>
      </c>
      <c r="B13" s="53" t="s">
        <v>111</v>
      </c>
      <c r="C13" s="45">
        <v>43000</v>
      </c>
      <c r="D13" s="45">
        <v>0</v>
      </c>
      <c r="E13" s="45">
        <f>C13+D13</f>
        <v>43000</v>
      </c>
    </row>
    <row r="14" spans="1:9" ht="18.75" customHeight="1">
      <c r="A14" s="52" t="s">
        <v>112</v>
      </c>
      <c r="B14" s="53" t="s">
        <v>113</v>
      </c>
      <c r="C14" s="45">
        <v>38060</v>
      </c>
      <c r="D14" s="45">
        <v>27719</v>
      </c>
      <c r="E14" s="45">
        <f>C14+D14</f>
        <v>65779</v>
      </c>
    </row>
    <row r="15" spans="1:9" ht="27" customHeight="1">
      <c r="A15" s="54">
        <v>67</v>
      </c>
      <c r="B15" s="50" t="s">
        <v>114</v>
      </c>
      <c r="C15" s="51">
        <f>SUM(C16)</f>
        <v>2602150</v>
      </c>
      <c r="D15" s="51">
        <f>D16</f>
        <v>157000</v>
      </c>
      <c r="E15" s="51">
        <f>C15+D15</f>
        <v>2759150</v>
      </c>
    </row>
    <row r="16" spans="1:9" ht="28.5" customHeight="1">
      <c r="A16" s="55">
        <v>671</v>
      </c>
      <c r="B16" s="53" t="s">
        <v>114</v>
      </c>
      <c r="C16" s="45">
        <f>1314150+701000+587000</f>
        <v>2602150</v>
      </c>
      <c r="D16" s="45">
        <f>139000+18000</f>
        <v>157000</v>
      </c>
      <c r="E16" s="45">
        <f>C16+D16</f>
        <v>2759150</v>
      </c>
    </row>
    <row r="17" spans="1:10" ht="18" customHeight="1">
      <c r="A17" s="46" t="s">
        <v>115</v>
      </c>
      <c r="B17" s="47" t="s">
        <v>116</v>
      </c>
      <c r="C17" s="48">
        <f>C18+C22+C28+C30</f>
        <v>15116449</v>
      </c>
      <c r="D17" s="48">
        <f>D18+D22+D28+D30</f>
        <v>1373600</v>
      </c>
      <c r="E17" s="48">
        <f>E18+E22+E28+E30</f>
        <v>16490049</v>
      </c>
      <c r="H17" s="92"/>
      <c r="I17" s="92"/>
      <c r="J17" s="92"/>
    </row>
    <row r="18" spans="1:10" ht="17.25" customHeight="1">
      <c r="A18" s="49" t="s">
        <v>23</v>
      </c>
      <c r="B18" s="50" t="s">
        <v>24</v>
      </c>
      <c r="C18" s="51">
        <f>SUM(C19:C21)</f>
        <v>12209850</v>
      </c>
      <c r="D18" s="51">
        <f>SUM(D19:D21)</f>
        <v>1719300</v>
      </c>
      <c r="E18" s="51">
        <f>SUM(E19:E21)</f>
        <v>13929150</v>
      </c>
    </row>
    <row r="19" spans="1:10" ht="16.5" customHeight="1">
      <c r="A19" s="52" t="s">
        <v>25</v>
      </c>
      <c r="B19" s="53" t="s">
        <v>26</v>
      </c>
      <c r="C19" s="45">
        <f>9065000+1500+1500+535450+8810+130000+445000+15000</f>
        <v>10202260</v>
      </c>
      <c r="D19" s="45">
        <f>1200000-1500+65000+30000</f>
        <v>1293500</v>
      </c>
      <c r="E19" s="45">
        <f>C19+D19</f>
        <v>11495760</v>
      </c>
    </row>
    <row r="20" spans="1:10" ht="20.25" customHeight="1">
      <c r="A20" s="52" t="s">
        <v>27</v>
      </c>
      <c r="B20" s="53" t="s">
        <v>28</v>
      </c>
      <c r="C20" s="45">
        <f>404000+25000+32000</f>
        <v>461000</v>
      </c>
      <c r="D20" s="45">
        <f>100000+3000+12000</f>
        <v>115000</v>
      </c>
      <c r="E20" s="45">
        <f>C20+D20</f>
        <v>576000</v>
      </c>
    </row>
    <row r="21" spans="1:10" ht="15" customHeight="1">
      <c r="A21" s="52" t="s">
        <v>29</v>
      </c>
      <c r="B21" s="53" t="s">
        <v>30</v>
      </c>
      <c r="C21" s="45">
        <f>1390000+1200+400+85000+1990+65000+3000</f>
        <v>1546590</v>
      </c>
      <c r="D21" s="45">
        <f>300000-1200+6000+6000</f>
        <v>310800</v>
      </c>
      <c r="E21" s="45">
        <f>C21+D21</f>
        <v>1857390</v>
      </c>
    </row>
    <row r="22" spans="1:10" ht="18" customHeight="1">
      <c r="A22" s="49" t="s">
        <v>11</v>
      </c>
      <c r="B22" s="50" t="s">
        <v>12</v>
      </c>
      <c r="C22" s="51">
        <f>C23+C24+C25+C26+C27</f>
        <v>2870299</v>
      </c>
      <c r="D22" s="51">
        <f>SUM(D23:D27)</f>
        <v>-340700</v>
      </c>
      <c r="E22" s="51">
        <f>SUM(E23:E27)</f>
        <v>2529599</v>
      </c>
    </row>
    <row r="23" spans="1:10" ht="15.75" customHeight="1">
      <c r="A23" s="52" t="s">
        <v>17</v>
      </c>
      <c r="B23" s="53" t="s">
        <v>18</v>
      </c>
      <c r="C23" s="45">
        <f>400000+85170+10000+5000+10060+23000+2000+30500</f>
        <v>565730</v>
      </c>
      <c r="D23" s="45">
        <f>-35000-10000</f>
        <v>-45000</v>
      </c>
      <c r="E23" s="45">
        <f>C23+D23</f>
        <v>520730</v>
      </c>
    </row>
    <row r="24" spans="1:10" ht="16.5" customHeight="1">
      <c r="A24" s="52" t="s">
        <v>21</v>
      </c>
      <c r="B24" s="53" t="s">
        <v>22</v>
      </c>
      <c r="C24" s="45">
        <f>240000+9000+8000+18839+120000+856500+15000+32000+500+10000</f>
        <v>1309839</v>
      </c>
      <c r="D24" s="45">
        <f>35000+17000+1600+55000-340000</f>
        <v>-231400</v>
      </c>
      <c r="E24" s="45">
        <f>C24+D24</f>
        <v>1078439</v>
      </c>
    </row>
    <row r="25" spans="1:10" ht="16.5" customHeight="1">
      <c r="A25" s="52" t="s">
        <v>13</v>
      </c>
      <c r="B25" s="53" t="s">
        <v>14</v>
      </c>
      <c r="C25" s="56">
        <f>165000+336100+8000+5000+11000+12000+6700+1000+3500+80000+250000+500+2500</f>
        <v>881300</v>
      </c>
      <c r="D25" s="45">
        <f>-50000+18000-5000+2700-30000</f>
        <v>-64300</v>
      </c>
      <c r="E25" s="45">
        <f>C25+D25</f>
        <v>817000</v>
      </c>
    </row>
    <row r="26" spans="1:10" ht="17.25" customHeight="1">
      <c r="A26" s="52" t="s">
        <v>117</v>
      </c>
      <c r="B26" s="53" t="s">
        <v>118</v>
      </c>
      <c r="C26" s="45">
        <v>0</v>
      </c>
      <c r="D26" s="45">
        <v>0</v>
      </c>
      <c r="E26" s="45">
        <f>C26+D26</f>
        <v>0</v>
      </c>
    </row>
    <row r="27" spans="1:10" ht="16.5" customHeight="1">
      <c r="A27" s="52" t="s">
        <v>15</v>
      </c>
      <c r="B27" s="53" t="s">
        <v>16</v>
      </c>
      <c r="C27" s="45">
        <f>31930+37500+18000+7000+17000+2000</f>
        <v>113430</v>
      </c>
      <c r="D27" s="45">
        <v>0</v>
      </c>
      <c r="E27" s="45">
        <f>C27+D27</f>
        <v>113430</v>
      </c>
    </row>
    <row r="28" spans="1:10" ht="16.5" customHeight="1">
      <c r="A28" s="49" t="s">
        <v>39</v>
      </c>
      <c r="B28" s="50" t="s">
        <v>40</v>
      </c>
      <c r="C28" s="51">
        <f>C29</f>
        <v>7800</v>
      </c>
      <c r="D28" s="51">
        <f>D29</f>
        <v>0</v>
      </c>
      <c r="E28" s="51">
        <f>E29</f>
        <v>7800</v>
      </c>
    </row>
    <row r="29" spans="1:10" ht="16.5" customHeight="1">
      <c r="A29" s="52" t="s">
        <v>41</v>
      </c>
      <c r="B29" s="53" t="s">
        <v>42</v>
      </c>
      <c r="C29" s="45">
        <f>7800</f>
        <v>7800</v>
      </c>
      <c r="D29" s="45">
        <v>0</v>
      </c>
      <c r="E29" s="45">
        <f>C29+D29</f>
        <v>7800</v>
      </c>
    </row>
    <row r="30" spans="1:10" ht="27" customHeight="1">
      <c r="A30" s="49" t="s">
        <v>35</v>
      </c>
      <c r="B30" s="50" t="s">
        <v>36</v>
      </c>
      <c r="C30" s="51">
        <f>C31</f>
        <v>28500</v>
      </c>
      <c r="D30" s="51">
        <f>SUM(D31)</f>
        <v>-5000</v>
      </c>
      <c r="E30" s="51">
        <f>SUM(E31)</f>
        <v>23500</v>
      </c>
    </row>
    <row r="31" spans="1:10" ht="16.5" customHeight="1">
      <c r="A31" s="52" t="s">
        <v>37</v>
      </c>
      <c r="B31" s="53" t="s">
        <v>38</v>
      </c>
      <c r="C31" s="45">
        <f>9000+10000+5000+4500</f>
        <v>28500</v>
      </c>
      <c r="D31" s="45">
        <f>-5000</f>
        <v>-5000</v>
      </c>
      <c r="E31" s="45">
        <f>C31+D31</f>
        <v>23500</v>
      </c>
    </row>
    <row r="32" spans="1:10" ht="19.5" customHeight="1">
      <c r="A32" s="46" t="s">
        <v>119</v>
      </c>
      <c r="B32" s="47" t="s">
        <v>120</v>
      </c>
      <c r="C32" s="48">
        <f>C33+C35</f>
        <v>867402</v>
      </c>
      <c r="D32" s="48">
        <f>D33+D35</f>
        <v>41119</v>
      </c>
      <c r="E32" s="48">
        <f>E33+E35</f>
        <v>908521</v>
      </c>
    </row>
    <row r="33" spans="1:6" ht="17.25" customHeight="1">
      <c r="A33" s="93">
        <v>41</v>
      </c>
      <c r="B33" s="50" t="s">
        <v>44</v>
      </c>
      <c r="C33" s="51">
        <f>C34</f>
        <v>10800</v>
      </c>
      <c r="D33" s="51">
        <f>D34</f>
        <v>0</v>
      </c>
      <c r="E33" s="51">
        <f>E34</f>
        <v>10800</v>
      </c>
    </row>
    <row r="34" spans="1:6" ht="17.25" customHeight="1">
      <c r="A34" s="94">
        <v>412</v>
      </c>
      <c r="B34" s="90" t="s">
        <v>46</v>
      </c>
      <c r="C34" s="91">
        <v>10800</v>
      </c>
      <c r="D34" s="91">
        <v>0</v>
      </c>
      <c r="E34" s="91">
        <f>C34+D34</f>
        <v>10800</v>
      </c>
    </row>
    <row r="35" spans="1:6" ht="17.25" customHeight="1">
      <c r="A35" s="93">
        <v>42</v>
      </c>
      <c r="B35" s="50" t="s">
        <v>48</v>
      </c>
      <c r="C35" s="51">
        <f>C36+C37</f>
        <v>856602</v>
      </c>
      <c r="D35" s="51">
        <f>D36+D37</f>
        <v>41119</v>
      </c>
      <c r="E35" s="51">
        <f>E36+E37</f>
        <v>897721</v>
      </c>
    </row>
    <row r="36" spans="1:6" ht="18" customHeight="1">
      <c r="A36" s="95" t="s">
        <v>49</v>
      </c>
      <c r="B36" s="53" t="s">
        <v>50</v>
      </c>
      <c r="C36" s="45">
        <f>152000+13000+40800+5012+83000+67790</f>
        <v>361602</v>
      </c>
      <c r="D36" s="45">
        <f>5000+10000+26119</f>
        <v>41119</v>
      </c>
      <c r="E36" s="45">
        <f>C36+D36</f>
        <v>402721</v>
      </c>
    </row>
    <row r="37" spans="1:6" ht="17.25" customHeight="1">
      <c r="A37" s="95" t="s">
        <v>59</v>
      </c>
      <c r="B37" s="53" t="s">
        <v>60</v>
      </c>
      <c r="C37" s="45">
        <f>3000+492000</f>
        <v>495000</v>
      </c>
      <c r="D37" s="45">
        <v>0</v>
      </c>
      <c r="E37" s="45">
        <f>C37+D37</f>
        <v>495000</v>
      </c>
    </row>
    <row r="38" spans="1:6" ht="18.75" customHeight="1">
      <c r="A38" s="46" t="s">
        <v>121</v>
      </c>
      <c r="B38" s="47" t="s">
        <v>122</v>
      </c>
      <c r="C38" s="48">
        <f>C39</f>
        <v>44644</v>
      </c>
      <c r="D38" s="48">
        <f>D39</f>
        <v>0</v>
      </c>
      <c r="E38" s="48">
        <f>E39</f>
        <v>44644</v>
      </c>
    </row>
    <row r="39" spans="1:6" ht="18.75" customHeight="1">
      <c r="A39" s="49" t="s">
        <v>123</v>
      </c>
      <c r="B39" s="50" t="s">
        <v>124</v>
      </c>
      <c r="C39" s="51">
        <f>C40+C41</f>
        <v>44644</v>
      </c>
      <c r="D39" s="51">
        <f>D40+D41</f>
        <v>0</v>
      </c>
      <c r="E39" s="51">
        <f>E40+E41</f>
        <v>44644</v>
      </c>
    </row>
    <row r="40" spans="1:6" ht="18.75" customHeight="1">
      <c r="A40" s="52" t="s">
        <v>125</v>
      </c>
      <c r="B40" s="53" t="s">
        <v>126</v>
      </c>
      <c r="C40" s="45">
        <v>145933</v>
      </c>
      <c r="D40" s="45">
        <v>0</v>
      </c>
      <c r="E40" s="45">
        <f>C40+D40</f>
        <v>145933</v>
      </c>
      <c r="F40" s="96"/>
    </row>
    <row r="41" spans="1:6" ht="17.25" customHeight="1">
      <c r="A41" s="52" t="s">
        <v>125</v>
      </c>
      <c r="B41" s="53" t="s">
        <v>127</v>
      </c>
      <c r="C41" s="45">
        <v>-101289</v>
      </c>
      <c r="D41" s="45">
        <v>0</v>
      </c>
      <c r="E41" s="45">
        <f>C41+D41</f>
        <v>-101289</v>
      </c>
      <c r="F41" s="96"/>
    </row>
    <row r="43" spans="1:6">
      <c r="C43" s="92">
        <f>C6-C17-C32+C38</f>
        <v>0</v>
      </c>
      <c r="D43" s="92">
        <f>D6-D17-D32+D38</f>
        <v>0</v>
      </c>
      <c r="E43" s="92">
        <f>E6-E17-E32+E38</f>
        <v>0</v>
      </c>
    </row>
  </sheetData>
  <mergeCells count="3">
    <mergeCell ref="A1:E1"/>
    <mergeCell ref="A2:E2"/>
    <mergeCell ref="A4:B4"/>
  </mergeCells>
  <pageMargins left="0.7" right="0.7" top="0.75" bottom="0.75" header="0.3" footer="0.3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41"/>
  <sheetViews>
    <sheetView showGridLines="0" tabSelected="1" workbookViewId="0">
      <selection sqref="A1:E1"/>
    </sheetView>
  </sheetViews>
  <sheetFormatPr defaultRowHeight="12.75"/>
  <cols>
    <col min="1" max="1" width="17.5703125" style="1" customWidth="1"/>
    <col min="2" max="2" width="55.28515625" style="1" customWidth="1"/>
    <col min="3" max="4" width="16.140625" style="34" customWidth="1"/>
    <col min="5" max="5" width="11.7109375" style="34" bestFit="1" customWidth="1"/>
    <col min="6" max="9" width="4.28515625" style="1" customWidth="1"/>
    <col min="10" max="16384" width="9.140625" style="1"/>
  </cols>
  <sheetData>
    <row r="1" spans="1:13" ht="14.1" customHeight="1">
      <c r="A1" s="107" t="s">
        <v>154</v>
      </c>
      <c r="B1" s="107"/>
      <c r="C1" s="107"/>
      <c r="D1" s="107"/>
      <c r="E1" s="107"/>
    </row>
    <row r="2" spans="1:13" ht="14.1" customHeight="1">
      <c r="A2" s="108" t="s">
        <v>84</v>
      </c>
      <c r="B2" s="108"/>
      <c r="C2" s="108"/>
      <c r="D2" s="108"/>
      <c r="E2" s="108"/>
    </row>
    <row r="3" spans="1:13" ht="14.1" customHeight="1">
      <c r="A3" s="108" t="s">
        <v>0</v>
      </c>
      <c r="B3" s="108"/>
      <c r="C3" s="108"/>
      <c r="D3" s="108"/>
      <c r="E3" s="108"/>
    </row>
    <row r="4" spans="1:13" ht="14.1" customHeight="1">
      <c r="A4" s="2" t="s">
        <v>1</v>
      </c>
      <c r="B4" s="3"/>
      <c r="C4" s="4"/>
      <c r="D4" s="4"/>
      <c r="E4" s="4"/>
    </row>
    <row r="5" spans="1:13" ht="24.75" customHeight="1">
      <c r="A5" s="5" t="s">
        <v>2</v>
      </c>
      <c r="B5" s="6" t="s">
        <v>3</v>
      </c>
      <c r="C5" s="7" t="s">
        <v>4</v>
      </c>
      <c r="D5" s="8" t="s">
        <v>5</v>
      </c>
      <c r="E5" s="7" t="s">
        <v>6</v>
      </c>
    </row>
    <row r="6" spans="1:13">
      <c r="A6" s="9" t="s">
        <v>7</v>
      </c>
      <c r="B6" s="10" t="s">
        <v>8</v>
      </c>
      <c r="C6" s="11">
        <f>C7</f>
        <v>15983851</v>
      </c>
      <c r="D6" s="11">
        <f>D7</f>
        <v>1414719</v>
      </c>
      <c r="E6" s="12">
        <f>E7</f>
        <v>17398570</v>
      </c>
    </row>
    <row r="7" spans="1:13" ht="25.5">
      <c r="A7" s="31" t="s">
        <v>80</v>
      </c>
      <c r="B7" s="32" t="s">
        <v>81</v>
      </c>
      <c r="C7" s="33">
        <v>15983851</v>
      </c>
      <c r="D7" s="33">
        <v>1414719</v>
      </c>
      <c r="E7" s="33">
        <v>17398570</v>
      </c>
    </row>
    <row r="8" spans="1:13">
      <c r="A8" s="13" t="s">
        <v>61</v>
      </c>
      <c r="B8" s="14" t="s">
        <v>62</v>
      </c>
      <c r="C8" s="15">
        <v>12907100</v>
      </c>
      <c r="D8" s="15">
        <v>1595000</v>
      </c>
      <c r="E8" s="15">
        <v>14502100</v>
      </c>
      <c r="M8" s="34"/>
    </row>
    <row r="9" spans="1:13">
      <c r="A9" s="16" t="s">
        <v>69</v>
      </c>
      <c r="B9" s="17" t="s">
        <v>12</v>
      </c>
      <c r="C9" s="18">
        <v>883000</v>
      </c>
      <c r="D9" s="18">
        <v>-15000</v>
      </c>
      <c r="E9" s="18">
        <v>868000</v>
      </c>
    </row>
    <row r="10" spans="1:13">
      <c r="A10" s="19" t="s">
        <v>9</v>
      </c>
      <c r="B10" s="20" t="s">
        <v>10</v>
      </c>
      <c r="C10" s="21">
        <v>174000</v>
      </c>
      <c r="D10" s="21">
        <v>-15000</v>
      </c>
      <c r="E10" s="21">
        <v>159000</v>
      </c>
      <c r="K10" s="34"/>
      <c r="L10" s="34"/>
      <c r="M10" s="34"/>
    </row>
    <row r="11" spans="1:13" ht="25.5">
      <c r="A11" s="22" t="s">
        <v>53</v>
      </c>
      <c r="B11" s="23" t="s">
        <v>54</v>
      </c>
      <c r="C11" s="24">
        <v>174000</v>
      </c>
      <c r="D11" s="24">
        <v>-15000</v>
      </c>
      <c r="E11" s="24">
        <v>159000</v>
      </c>
      <c r="K11" s="34"/>
      <c r="L11" s="34"/>
      <c r="M11" s="34"/>
    </row>
    <row r="12" spans="1:13">
      <c r="A12" s="25" t="s">
        <v>11</v>
      </c>
      <c r="B12" s="26" t="s">
        <v>12</v>
      </c>
      <c r="C12" s="27">
        <v>165000</v>
      </c>
      <c r="D12" s="27">
        <v>-15000</v>
      </c>
      <c r="E12" s="27">
        <v>150000</v>
      </c>
      <c r="K12" s="34"/>
      <c r="L12" s="34"/>
      <c r="M12" s="34"/>
    </row>
    <row r="13" spans="1:13">
      <c r="A13" s="28" t="s">
        <v>21</v>
      </c>
      <c r="B13" s="29" t="s">
        <v>22</v>
      </c>
      <c r="C13" s="30">
        <v>0</v>
      </c>
      <c r="D13" s="30">
        <v>35000</v>
      </c>
      <c r="E13" s="30">
        <v>35000</v>
      </c>
      <c r="K13" s="34"/>
      <c r="L13" s="34"/>
      <c r="M13" s="34"/>
    </row>
    <row r="14" spans="1:13">
      <c r="A14" s="28" t="s">
        <v>13</v>
      </c>
      <c r="B14" s="29" t="s">
        <v>14</v>
      </c>
      <c r="C14" s="30">
        <v>165000</v>
      </c>
      <c r="D14" s="30">
        <v>-50000</v>
      </c>
      <c r="E14" s="30">
        <v>115000</v>
      </c>
    </row>
    <row r="15" spans="1:13" ht="25.5">
      <c r="A15" s="25" t="s">
        <v>35</v>
      </c>
      <c r="B15" s="26" t="s">
        <v>36</v>
      </c>
      <c r="C15" s="27">
        <v>9000</v>
      </c>
      <c r="D15" s="27">
        <v>0</v>
      </c>
      <c r="E15" s="27">
        <v>9000</v>
      </c>
    </row>
    <row r="16" spans="1:13">
      <c r="A16" s="28" t="s">
        <v>37</v>
      </c>
      <c r="B16" s="29" t="s">
        <v>38</v>
      </c>
      <c r="C16" s="30">
        <v>9000</v>
      </c>
      <c r="D16" s="30">
        <v>0</v>
      </c>
      <c r="E16" s="30">
        <v>9000</v>
      </c>
    </row>
    <row r="17" spans="1:12">
      <c r="A17" s="19" t="s">
        <v>31</v>
      </c>
      <c r="B17" s="20" t="s">
        <v>32</v>
      </c>
      <c r="C17" s="21">
        <v>701000</v>
      </c>
      <c r="D17" s="21">
        <v>0</v>
      </c>
      <c r="E17" s="21">
        <v>701000</v>
      </c>
      <c r="K17" s="34"/>
      <c r="L17" s="34"/>
    </row>
    <row r="18" spans="1:12" ht="25.5">
      <c r="A18" s="22" t="s">
        <v>53</v>
      </c>
      <c r="B18" s="23" t="s">
        <v>54</v>
      </c>
      <c r="C18" s="24">
        <v>701000</v>
      </c>
      <c r="D18" s="24">
        <v>0</v>
      </c>
      <c r="E18" s="24">
        <v>701000</v>
      </c>
    </row>
    <row r="19" spans="1:12">
      <c r="A19" s="25" t="s">
        <v>11</v>
      </c>
      <c r="B19" s="26" t="s">
        <v>12</v>
      </c>
      <c r="C19" s="27">
        <v>693200</v>
      </c>
      <c r="D19" s="27">
        <v>0</v>
      </c>
      <c r="E19" s="27">
        <v>693200</v>
      </c>
    </row>
    <row r="20" spans="1:12">
      <c r="A20" s="28" t="s">
        <v>17</v>
      </c>
      <c r="B20" s="29" t="s">
        <v>18</v>
      </c>
      <c r="C20" s="30">
        <v>85170</v>
      </c>
      <c r="D20" s="30">
        <v>-35000</v>
      </c>
      <c r="E20" s="30">
        <v>50170</v>
      </c>
    </row>
    <row r="21" spans="1:12">
      <c r="A21" s="28" t="s">
        <v>21</v>
      </c>
      <c r="B21" s="29" t="s">
        <v>22</v>
      </c>
      <c r="C21" s="30">
        <v>240000</v>
      </c>
      <c r="D21" s="30">
        <v>17000</v>
      </c>
      <c r="E21" s="30">
        <v>257000</v>
      </c>
    </row>
    <row r="22" spans="1:12">
      <c r="A22" s="28" t="s">
        <v>13</v>
      </c>
      <c r="B22" s="29" t="s">
        <v>14</v>
      </c>
      <c r="C22" s="30">
        <v>336100</v>
      </c>
      <c r="D22" s="30">
        <v>18000</v>
      </c>
      <c r="E22" s="30">
        <v>354100</v>
      </c>
    </row>
    <row r="23" spans="1:12">
      <c r="A23" s="28" t="s">
        <v>15</v>
      </c>
      <c r="B23" s="29" t="s">
        <v>16</v>
      </c>
      <c r="C23" s="30">
        <v>31930</v>
      </c>
      <c r="D23" s="30">
        <v>0</v>
      </c>
      <c r="E23" s="30">
        <v>31930</v>
      </c>
    </row>
    <row r="24" spans="1:12">
      <c r="A24" s="25" t="s">
        <v>39</v>
      </c>
      <c r="B24" s="26" t="s">
        <v>40</v>
      </c>
      <c r="C24" s="27">
        <v>7800</v>
      </c>
      <c r="D24" s="27">
        <v>0</v>
      </c>
      <c r="E24" s="27">
        <v>7800</v>
      </c>
    </row>
    <row r="25" spans="1:12">
      <c r="A25" s="28" t="s">
        <v>41</v>
      </c>
      <c r="B25" s="29" t="s">
        <v>42</v>
      </c>
      <c r="C25" s="30">
        <v>7800</v>
      </c>
      <c r="D25" s="30">
        <v>0</v>
      </c>
      <c r="E25" s="30">
        <v>7800</v>
      </c>
    </row>
    <row r="26" spans="1:12">
      <c r="A26" s="19" t="s">
        <v>19</v>
      </c>
      <c r="B26" s="20" t="s">
        <v>20</v>
      </c>
      <c r="C26" s="21">
        <v>8000</v>
      </c>
      <c r="D26" s="21">
        <v>0</v>
      </c>
      <c r="E26" s="21">
        <v>8000</v>
      </c>
    </row>
    <row r="27" spans="1:12" ht="25.5">
      <c r="A27" s="22" t="s">
        <v>53</v>
      </c>
      <c r="B27" s="23" t="s">
        <v>54</v>
      </c>
      <c r="C27" s="24">
        <v>8000</v>
      </c>
      <c r="D27" s="24">
        <v>0</v>
      </c>
      <c r="E27" s="24">
        <v>8000</v>
      </c>
    </row>
    <row r="28" spans="1:12">
      <c r="A28" s="25" t="s">
        <v>11</v>
      </c>
      <c r="B28" s="26" t="s">
        <v>12</v>
      </c>
      <c r="C28" s="27">
        <v>8000</v>
      </c>
      <c r="D28" s="27">
        <v>0</v>
      </c>
      <c r="E28" s="27">
        <v>8000</v>
      </c>
    </row>
    <row r="29" spans="1:12">
      <c r="A29" s="28" t="s">
        <v>13</v>
      </c>
      <c r="B29" s="29" t="s">
        <v>14</v>
      </c>
      <c r="C29" s="30">
        <v>8000</v>
      </c>
      <c r="D29" s="30">
        <v>0</v>
      </c>
      <c r="E29" s="30">
        <v>8000</v>
      </c>
    </row>
    <row r="30" spans="1:12">
      <c r="A30" s="16" t="s">
        <v>82</v>
      </c>
      <c r="B30" s="17" t="s">
        <v>83</v>
      </c>
      <c r="C30" s="18">
        <v>11296500</v>
      </c>
      <c r="D30" s="18">
        <v>1600000</v>
      </c>
      <c r="E30" s="18">
        <v>12896500</v>
      </c>
    </row>
    <row r="31" spans="1:12">
      <c r="A31" s="19" t="s">
        <v>19</v>
      </c>
      <c r="B31" s="20" t="s">
        <v>20</v>
      </c>
      <c r="C31" s="21">
        <v>11296500</v>
      </c>
      <c r="D31" s="21">
        <v>1600000</v>
      </c>
      <c r="E31" s="21">
        <v>12896500</v>
      </c>
    </row>
    <row r="32" spans="1:12" ht="25.5">
      <c r="A32" s="22" t="s">
        <v>53</v>
      </c>
      <c r="B32" s="23" t="s">
        <v>54</v>
      </c>
      <c r="C32" s="24">
        <v>11296500</v>
      </c>
      <c r="D32" s="24">
        <v>1600000</v>
      </c>
      <c r="E32" s="24">
        <v>12896500</v>
      </c>
    </row>
    <row r="33" spans="1:5">
      <c r="A33" s="25" t="s">
        <v>23</v>
      </c>
      <c r="B33" s="26" t="s">
        <v>24</v>
      </c>
      <c r="C33" s="27">
        <v>10859000</v>
      </c>
      <c r="D33" s="27">
        <v>1600000</v>
      </c>
      <c r="E33" s="27">
        <v>12459000</v>
      </c>
    </row>
    <row r="34" spans="1:5">
      <c r="A34" s="28" t="s">
        <v>25</v>
      </c>
      <c r="B34" s="29" t="s">
        <v>26</v>
      </c>
      <c r="C34" s="30">
        <v>9065000</v>
      </c>
      <c r="D34" s="30">
        <v>1200000</v>
      </c>
      <c r="E34" s="30">
        <v>10265000</v>
      </c>
    </row>
    <row r="35" spans="1:5">
      <c r="A35" s="28" t="s">
        <v>27</v>
      </c>
      <c r="B35" s="29" t="s">
        <v>28</v>
      </c>
      <c r="C35" s="30">
        <v>404000</v>
      </c>
      <c r="D35" s="30">
        <v>100000</v>
      </c>
      <c r="E35" s="30">
        <v>504000</v>
      </c>
    </row>
    <row r="36" spans="1:5">
      <c r="A36" s="28" t="s">
        <v>29</v>
      </c>
      <c r="B36" s="29" t="s">
        <v>30</v>
      </c>
      <c r="C36" s="30">
        <v>1390000</v>
      </c>
      <c r="D36" s="30">
        <v>300000</v>
      </c>
      <c r="E36" s="30">
        <v>1690000</v>
      </c>
    </row>
    <row r="37" spans="1:5">
      <c r="A37" s="25" t="s">
        <v>11</v>
      </c>
      <c r="B37" s="26" t="s">
        <v>12</v>
      </c>
      <c r="C37" s="27">
        <v>437500</v>
      </c>
      <c r="D37" s="27">
        <v>0</v>
      </c>
      <c r="E37" s="27">
        <v>437500</v>
      </c>
    </row>
    <row r="38" spans="1:5">
      <c r="A38" s="28" t="s">
        <v>17</v>
      </c>
      <c r="B38" s="29" t="s">
        <v>18</v>
      </c>
      <c r="C38" s="30">
        <v>400000</v>
      </c>
      <c r="D38" s="30">
        <v>0</v>
      </c>
      <c r="E38" s="30">
        <v>400000</v>
      </c>
    </row>
    <row r="39" spans="1:5">
      <c r="A39" s="28" t="s">
        <v>15</v>
      </c>
      <c r="B39" s="29" t="s">
        <v>16</v>
      </c>
      <c r="C39" s="30">
        <v>37500</v>
      </c>
      <c r="D39" s="30">
        <v>0</v>
      </c>
      <c r="E39" s="30">
        <v>37500</v>
      </c>
    </row>
    <row r="40" spans="1:5" ht="25.5">
      <c r="A40" s="16" t="s">
        <v>63</v>
      </c>
      <c r="B40" s="17" t="s">
        <v>64</v>
      </c>
      <c r="C40" s="18">
        <v>727600</v>
      </c>
      <c r="D40" s="18">
        <v>10000</v>
      </c>
      <c r="E40" s="18">
        <v>737600</v>
      </c>
    </row>
    <row r="41" spans="1:5">
      <c r="A41" s="19" t="s">
        <v>9</v>
      </c>
      <c r="B41" s="20" t="s">
        <v>10</v>
      </c>
      <c r="C41" s="21">
        <v>160000</v>
      </c>
      <c r="D41" s="21">
        <v>0</v>
      </c>
      <c r="E41" s="21">
        <v>160000</v>
      </c>
    </row>
    <row r="42" spans="1:5" ht="25.5">
      <c r="A42" s="22" t="s">
        <v>53</v>
      </c>
      <c r="B42" s="23" t="s">
        <v>54</v>
      </c>
      <c r="C42" s="24">
        <v>160000</v>
      </c>
      <c r="D42" s="24">
        <v>0</v>
      </c>
      <c r="E42" s="24">
        <v>160000</v>
      </c>
    </row>
    <row r="43" spans="1:5">
      <c r="A43" s="25" t="s">
        <v>11</v>
      </c>
      <c r="B43" s="26" t="s">
        <v>12</v>
      </c>
      <c r="C43" s="27">
        <v>5000</v>
      </c>
      <c r="D43" s="27">
        <v>-5000</v>
      </c>
      <c r="E43" s="27">
        <v>0</v>
      </c>
    </row>
    <row r="44" spans="1:5">
      <c r="A44" s="28" t="s">
        <v>13</v>
      </c>
      <c r="B44" s="29" t="s">
        <v>14</v>
      </c>
      <c r="C44" s="30">
        <v>5000</v>
      </c>
      <c r="D44" s="30">
        <v>-5000</v>
      </c>
      <c r="E44" s="30">
        <v>0</v>
      </c>
    </row>
    <row r="45" spans="1:5">
      <c r="A45" s="25" t="s">
        <v>47</v>
      </c>
      <c r="B45" s="26" t="s">
        <v>48</v>
      </c>
      <c r="C45" s="27">
        <v>155000</v>
      </c>
      <c r="D45" s="27">
        <v>5000</v>
      </c>
      <c r="E45" s="27">
        <v>160000</v>
      </c>
    </row>
    <row r="46" spans="1:5">
      <c r="A46" s="28" t="s">
        <v>49</v>
      </c>
      <c r="B46" s="29" t="s">
        <v>50</v>
      </c>
      <c r="C46" s="30">
        <v>152000</v>
      </c>
      <c r="D46" s="30">
        <v>5000</v>
      </c>
      <c r="E46" s="30">
        <v>157000</v>
      </c>
    </row>
    <row r="47" spans="1:5">
      <c r="A47" s="28" t="s">
        <v>59</v>
      </c>
      <c r="B47" s="29" t="s">
        <v>60</v>
      </c>
      <c r="C47" s="30">
        <v>3000</v>
      </c>
      <c r="D47" s="30">
        <v>0</v>
      </c>
      <c r="E47" s="30">
        <v>3000</v>
      </c>
    </row>
    <row r="48" spans="1:5">
      <c r="A48" s="19" t="s">
        <v>57</v>
      </c>
      <c r="B48" s="20" t="s">
        <v>58</v>
      </c>
      <c r="C48" s="21">
        <v>24000</v>
      </c>
      <c r="D48" s="21">
        <v>10000</v>
      </c>
      <c r="E48" s="21">
        <v>34000</v>
      </c>
    </row>
    <row r="49" spans="1:5" ht="25.5">
      <c r="A49" s="22" t="s">
        <v>53</v>
      </c>
      <c r="B49" s="23" t="s">
        <v>54</v>
      </c>
      <c r="C49" s="24">
        <v>24000</v>
      </c>
      <c r="D49" s="24">
        <v>10000</v>
      </c>
      <c r="E49" s="24">
        <v>34000</v>
      </c>
    </row>
    <row r="50" spans="1:5">
      <c r="A50" s="25" t="s">
        <v>11</v>
      </c>
      <c r="B50" s="26" t="s">
        <v>12</v>
      </c>
      <c r="C50" s="27">
        <v>11000</v>
      </c>
      <c r="D50" s="27">
        <v>0</v>
      </c>
      <c r="E50" s="27">
        <v>11000</v>
      </c>
    </row>
    <row r="51" spans="1:5">
      <c r="A51" s="28" t="s">
        <v>13</v>
      </c>
      <c r="B51" s="29" t="s">
        <v>14</v>
      </c>
      <c r="C51" s="30">
        <v>11000</v>
      </c>
      <c r="D51" s="30">
        <v>0</v>
      </c>
      <c r="E51" s="30">
        <v>11000</v>
      </c>
    </row>
    <row r="52" spans="1:5">
      <c r="A52" s="25" t="s">
        <v>47</v>
      </c>
      <c r="B52" s="26" t="s">
        <v>48</v>
      </c>
      <c r="C52" s="27">
        <v>13000</v>
      </c>
      <c r="D52" s="27">
        <v>10000</v>
      </c>
      <c r="E52" s="27">
        <v>23000</v>
      </c>
    </row>
    <row r="53" spans="1:5">
      <c r="A53" s="28" t="s">
        <v>49</v>
      </c>
      <c r="B53" s="29" t="s">
        <v>50</v>
      </c>
      <c r="C53" s="30">
        <v>13000</v>
      </c>
      <c r="D53" s="30">
        <v>10000</v>
      </c>
      <c r="E53" s="30">
        <v>23000</v>
      </c>
    </row>
    <row r="54" spans="1:5">
      <c r="A54" s="19" t="s">
        <v>19</v>
      </c>
      <c r="B54" s="20" t="s">
        <v>20</v>
      </c>
      <c r="C54" s="21">
        <v>543600</v>
      </c>
      <c r="D54" s="21">
        <v>0</v>
      </c>
      <c r="E54" s="21">
        <v>543600</v>
      </c>
    </row>
    <row r="55" spans="1:5" ht="25.5">
      <c r="A55" s="22" t="s">
        <v>53</v>
      </c>
      <c r="B55" s="23" t="s">
        <v>54</v>
      </c>
      <c r="C55" s="24">
        <v>543600</v>
      </c>
      <c r="D55" s="24">
        <v>0</v>
      </c>
      <c r="E55" s="24">
        <v>543600</v>
      </c>
    </row>
    <row r="56" spans="1:5">
      <c r="A56" s="25" t="s">
        <v>43</v>
      </c>
      <c r="B56" s="26" t="s">
        <v>44</v>
      </c>
      <c r="C56" s="27">
        <v>10800</v>
      </c>
      <c r="D56" s="27">
        <v>0</v>
      </c>
      <c r="E56" s="27">
        <v>10800</v>
      </c>
    </row>
    <row r="57" spans="1:5">
      <c r="A57" s="28" t="s">
        <v>45</v>
      </c>
      <c r="B57" s="29" t="s">
        <v>46</v>
      </c>
      <c r="C57" s="30">
        <v>10800</v>
      </c>
      <c r="D57" s="30">
        <v>0</v>
      </c>
      <c r="E57" s="30">
        <v>10800</v>
      </c>
    </row>
    <row r="58" spans="1:5">
      <c r="A58" s="25" t="s">
        <v>47</v>
      </c>
      <c r="B58" s="26" t="s">
        <v>48</v>
      </c>
      <c r="C58" s="27">
        <v>532800</v>
      </c>
      <c r="D58" s="27">
        <v>0</v>
      </c>
      <c r="E58" s="27">
        <v>532800</v>
      </c>
    </row>
    <row r="59" spans="1:5">
      <c r="A59" s="28" t="s">
        <v>49</v>
      </c>
      <c r="B59" s="29" t="s">
        <v>50</v>
      </c>
      <c r="C59" s="30">
        <v>40800</v>
      </c>
      <c r="D59" s="30">
        <v>0</v>
      </c>
      <c r="E59" s="30">
        <v>40800</v>
      </c>
    </row>
    <row r="60" spans="1:5">
      <c r="A60" s="28" t="s">
        <v>59</v>
      </c>
      <c r="B60" s="29" t="s">
        <v>60</v>
      </c>
      <c r="C60" s="30">
        <v>492000</v>
      </c>
      <c r="D60" s="30">
        <v>0</v>
      </c>
      <c r="E60" s="30">
        <v>492000</v>
      </c>
    </row>
    <row r="61" spans="1:5">
      <c r="A61" s="13" t="s">
        <v>65</v>
      </c>
      <c r="B61" s="14" t="s">
        <v>66</v>
      </c>
      <c r="C61" s="15">
        <v>3076751</v>
      </c>
      <c r="D61" s="15">
        <v>-180281</v>
      </c>
      <c r="E61" s="15">
        <v>2896470</v>
      </c>
    </row>
    <row r="62" spans="1:5">
      <c r="A62" s="16" t="s">
        <v>70</v>
      </c>
      <c r="B62" s="17" t="s">
        <v>71</v>
      </c>
      <c r="C62" s="18">
        <v>115211</v>
      </c>
      <c r="D62" s="18">
        <v>17719</v>
      </c>
      <c r="E62" s="18">
        <v>132930</v>
      </c>
    </row>
    <row r="63" spans="1:5">
      <c r="A63" s="19" t="s">
        <v>9</v>
      </c>
      <c r="B63" s="20" t="s">
        <v>10</v>
      </c>
      <c r="C63" s="21">
        <v>14700</v>
      </c>
      <c r="D63" s="21">
        <v>0</v>
      </c>
      <c r="E63" s="21">
        <v>14700</v>
      </c>
    </row>
    <row r="64" spans="1:5" ht="25.5">
      <c r="A64" s="22" t="s">
        <v>53</v>
      </c>
      <c r="B64" s="23" t="s">
        <v>54</v>
      </c>
      <c r="C64" s="24">
        <v>14700</v>
      </c>
      <c r="D64" s="24">
        <v>0</v>
      </c>
      <c r="E64" s="24">
        <v>14700</v>
      </c>
    </row>
    <row r="65" spans="1:5">
      <c r="A65" s="25" t="s">
        <v>23</v>
      </c>
      <c r="B65" s="26" t="s">
        <v>24</v>
      </c>
      <c r="C65" s="27">
        <v>2700</v>
      </c>
      <c r="D65" s="27">
        <v>-2700</v>
      </c>
      <c r="E65" s="27">
        <v>0</v>
      </c>
    </row>
    <row r="66" spans="1:5">
      <c r="A66" s="28" t="s">
        <v>25</v>
      </c>
      <c r="B66" s="29" t="s">
        <v>26</v>
      </c>
      <c r="C66" s="30">
        <v>1500</v>
      </c>
      <c r="D66" s="30">
        <v>-1500</v>
      </c>
      <c r="E66" s="30">
        <v>0</v>
      </c>
    </row>
    <row r="67" spans="1:5">
      <c r="A67" s="28" t="s">
        <v>29</v>
      </c>
      <c r="B67" s="29" t="s">
        <v>30</v>
      </c>
      <c r="C67" s="30">
        <v>1200</v>
      </c>
      <c r="D67" s="30">
        <v>-1200</v>
      </c>
      <c r="E67" s="30">
        <v>0</v>
      </c>
    </row>
    <row r="68" spans="1:5">
      <c r="A68" s="25" t="s">
        <v>11</v>
      </c>
      <c r="B68" s="26" t="s">
        <v>12</v>
      </c>
      <c r="C68" s="27">
        <v>12000</v>
      </c>
      <c r="D68" s="27">
        <v>2700</v>
      </c>
      <c r="E68" s="27">
        <v>14700</v>
      </c>
    </row>
    <row r="69" spans="1:5">
      <c r="A69" s="28" t="s">
        <v>13</v>
      </c>
      <c r="B69" s="29" t="s">
        <v>14</v>
      </c>
      <c r="C69" s="30">
        <v>12000</v>
      </c>
      <c r="D69" s="30">
        <v>2700</v>
      </c>
      <c r="E69" s="30">
        <v>14700</v>
      </c>
    </row>
    <row r="70" spans="1:5">
      <c r="A70" s="19" t="s">
        <v>57</v>
      </c>
      <c r="B70" s="20" t="s">
        <v>58</v>
      </c>
      <c r="C70" s="21">
        <v>19000</v>
      </c>
      <c r="D70" s="21">
        <v>-10000</v>
      </c>
      <c r="E70" s="21">
        <v>9000</v>
      </c>
    </row>
    <row r="71" spans="1:5" ht="25.5">
      <c r="A71" s="22" t="s">
        <v>53</v>
      </c>
      <c r="B71" s="23" t="s">
        <v>54</v>
      </c>
      <c r="C71" s="24">
        <v>19000</v>
      </c>
      <c r="D71" s="24">
        <v>-10000</v>
      </c>
      <c r="E71" s="24">
        <v>9000</v>
      </c>
    </row>
    <row r="72" spans="1:5">
      <c r="A72" s="25" t="s">
        <v>11</v>
      </c>
      <c r="B72" s="26" t="s">
        <v>12</v>
      </c>
      <c r="C72" s="27">
        <v>19000</v>
      </c>
      <c r="D72" s="27">
        <v>-10000</v>
      </c>
      <c r="E72" s="27">
        <v>9000</v>
      </c>
    </row>
    <row r="73" spans="1:5">
      <c r="A73" s="28" t="s">
        <v>17</v>
      </c>
      <c r="B73" s="29" t="s">
        <v>18</v>
      </c>
      <c r="C73" s="30">
        <v>10000</v>
      </c>
      <c r="D73" s="30">
        <v>-10000</v>
      </c>
      <c r="E73" s="30">
        <v>0</v>
      </c>
    </row>
    <row r="74" spans="1:5">
      <c r="A74" s="28" t="s">
        <v>21</v>
      </c>
      <c r="B74" s="29" t="s">
        <v>22</v>
      </c>
      <c r="C74" s="30">
        <v>9000</v>
      </c>
      <c r="D74" s="30">
        <v>0</v>
      </c>
      <c r="E74" s="30">
        <v>9000</v>
      </c>
    </row>
    <row r="75" spans="1:5">
      <c r="A75" s="19" t="s">
        <v>19</v>
      </c>
      <c r="B75" s="20" t="s">
        <v>20</v>
      </c>
      <c r="C75" s="21">
        <v>37700</v>
      </c>
      <c r="D75" s="21">
        <v>0</v>
      </c>
      <c r="E75" s="21">
        <v>37700</v>
      </c>
    </row>
    <row r="76" spans="1:5" ht="25.5">
      <c r="A76" s="22" t="s">
        <v>53</v>
      </c>
      <c r="B76" s="23" t="s">
        <v>54</v>
      </c>
      <c r="C76" s="24">
        <v>37700</v>
      </c>
      <c r="D76" s="24">
        <v>0</v>
      </c>
      <c r="E76" s="24">
        <v>37700</v>
      </c>
    </row>
    <row r="77" spans="1:5">
      <c r="A77" s="25" t="s">
        <v>11</v>
      </c>
      <c r="B77" s="26" t="s">
        <v>12</v>
      </c>
      <c r="C77" s="27">
        <v>37700</v>
      </c>
      <c r="D77" s="27">
        <v>0</v>
      </c>
      <c r="E77" s="27">
        <v>37700</v>
      </c>
    </row>
    <row r="78" spans="1:5">
      <c r="A78" s="28" t="s">
        <v>17</v>
      </c>
      <c r="B78" s="29" t="s">
        <v>18</v>
      </c>
      <c r="C78" s="30">
        <v>5000</v>
      </c>
      <c r="D78" s="30">
        <v>0</v>
      </c>
      <c r="E78" s="30">
        <v>5000</v>
      </c>
    </row>
    <row r="79" spans="1:5">
      <c r="A79" s="28" t="s">
        <v>21</v>
      </c>
      <c r="B79" s="29" t="s">
        <v>22</v>
      </c>
      <c r="C79" s="30">
        <v>8000</v>
      </c>
      <c r="D79" s="30">
        <v>0</v>
      </c>
      <c r="E79" s="30">
        <v>8000</v>
      </c>
    </row>
    <row r="80" spans="1:5">
      <c r="A80" s="28" t="s">
        <v>13</v>
      </c>
      <c r="B80" s="29" t="s">
        <v>14</v>
      </c>
      <c r="C80" s="30">
        <v>6700</v>
      </c>
      <c r="D80" s="30">
        <v>0</v>
      </c>
      <c r="E80" s="30">
        <v>6700</v>
      </c>
    </row>
    <row r="81" spans="1:5">
      <c r="A81" s="28" t="s">
        <v>15</v>
      </c>
      <c r="B81" s="29" t="s">
        <v>16</v>
      </c>
      <c r="C81" s="30">
        <v>18000</v>
      </c>
      <c r="D81" s="30">
        <v>0</v>
      </c>
      <c r="E81" s="30">
        <v>18000</v>
      </c>
    </row>
    <row r="82" spans="1:5">
      <c r="A82" s="19" t="s">
        <v>51</v>
      </c>
      <c r="B82" s="20" t="s">
        <v>52</v>
      </c>
      <c r="C82" s="21">
        <v>43811</v>
      </c>
      <c r="D82" s="21">
        <v>27719</v>
      </c>
      <c r="E82" s="21">
        <v>71530</v>
      </c>
    </row>
    <row r="83" spans="1:5" ht="25.5">
      <c r="A83" s="22" t="s">
        <v>53</v>
      </c>
      <c r="B83" s="23" t="s">
        <v>54</v>
      </c>
      <c r="C83" s="24">
        <v>43811</v>
      </c>
      <c r="D83" s="24">
        <v>27719</v>
      </c>
      <c r="E83" s="24">
        <v>71530</v>
      </c>
    </row>
    <row r="84" spans="1:5">
      <c r="A84" s="25" t="s">
        <v>23</v>
      </c>
      <c r="B84" s="26" t="s">
        <v>24</v>
      </c>
      <c r="C84" s="27">
        <v>1900</v>
      </c>
      <c r="D84" s="27">
        <v>0</v>
      </c>
      <c r="E84" s="27">
        <v>1900</v>
      </c>
    </row>
    <row r="85" spans="1:5">
      <c r="A85" s="28" t="s">
        <v>25</v>
      </c>
      <c r="B85" s="29" t="s">
        <v>26</v>
      </c>
      <c r="C85" s="30">
        <v>1500</v>
      </c>
      <c r="D85" s="30">
        <v>0</v>
      </c>
      <c r="E85" s="30">
        <v>1500</v>
      </c>
    </row>
    <row r="86" spans="1:5">
      <c r="A86" s="28" t="s">
        <v>29</v>
      </c>
      <c r="B86" s="29" t="s">
        <v>30</v>
      </c>
      <c r="C86" s="30">
        <v>400</v>
      </c>
      <c r="D86" s="30">
        <v>0</v>
      </c>
      <c r="E86" s="30">
        <v>400</v>
      </c>
    </row>
    <row r="87" spans="1:5">
      <c r="A87" s="25" t="s">
        <v>11</v>
      </c>
      <c r="B87" s="26" t="s">
        <v>12</v>
      </c>
      <c r="C87" s="27">
        <v>36899</v>
      </c>
      <c r="D87" s="27">
        <v>1600</v>
      </c>
      <c r="E87" s="27">
        <v>38499</v>
      </c>
    </row>
    <row r="88" spans="1:5">
      <c r="A88" s="28" t="s">
        <v>17</v>
      </c>
      <c r="B88" s="29" t="s">
        <v>18</v>
      </c>
      <c r="C88" s="30">
        <v>10060</v>
      </c>
      <c r="D88" s="30">
        <v>0</v>
      </c>
      <c r="E88" s="30">
        <v>10060</v>
      </c>
    </row>
    <row r="89" spans="1:5">
      <c r="A89" s="28" t="s">
        <v>21</v>
      </c>
      <c r="B89" s="29" t="s">
        <v>22</v>
      </c>
      <c r="C89" s="30">
        <v>18839</v>
      </c>
      <c r="D89" s="30">
        <v>1600</v>
      </c>
      <c r="E89" s="30">
        <v>20439</v>
      </c>
    </row>
    <row r="90" spans="1:5">
      <c r="A90" s="28" t="s">
        <v>13</v>
      </c>
      <c r="B90" s="29" t="s">
        <v>14</v>
      </c>
      <c r="C90" s="30">
        <v>1000</v>
      </c>
      <c r="D90" s="30">
        <v>0</v>
      </c>
      <c r="E90" s="30">
        <v>1000</v>
      </c>
    </row>
    <row r="91" spans="1:5">
      <c r="A91" s="28" t="s">
        <v>15</v>
      </c>
      <c r="B91" s="29" t="s">
        <v>16</v>
      </c>
      <c r="C91" s="30">
        <v>7000</v>
      </c>
      <c r="D91" s="30">
        <v>0</v>
      </c>
      <c r="E91" s="30">
        <v>7000</v>
      </c>
    </row>
    <row r="92" spans="1:5">
      <c r="A92" s="25" t="s">
        <v>47</v>
      </c>
      <c r="B92" s="26" t="s">
        <v>48</v>
      </c>
      <c r="C92" s="27">
        <v>5012</v>
      </c>
      <c r="D92" s="27">
        <v>26119</v>
      </c>
      <c r="E92" s="27">
        <v>31131</v>
      </c>
    </row>
    <row r="93" spans="1:5">
      <c r="A93" s="28" t="s">
        <v>49</v>
      </c>
      <c r="B93" s="29" t="s">
        <v>50</v>
      </c>
      <c r="C93" s="30">
        <v>5012</v>
      </c>
      <c r="D93" s="30">
        <v>26119</v>
      </c>
      <c r="E93" s="30">
        <v>31131</v>
      </c>
    </row>
    <row r="94" spans="1:5">
      <c r="A94" s="16" t="s">
        <v>72</v>
      </c>
      <c r="B94" s="17" t="s">
        <v>73</v>
      </c>
      <c r="C94" s="18">
        <v>1746450</v>
      </c>
      <c r="D94" s="18">
        <v>-211000</v>
      </c>
      <c r="E94" s="18">
        <v>1535450</v>
      </c>
    </row>
    <row r="95" spans="1:5">
      <c r="A95" s="19" t="s">
        <v>9</v>
      </c>
      <c r="B95" s="20" t="s">
        <v>10</v>
      </c>
      <c r="C95" s="21">
        <v>788450</v>
      </c>
      <c r="D95" s="21">
        <v>129000</v>
      </c>
      <c r="E95" s="21">
        <v>917450</v>
      </c>
    </row>
    <row r="96" spans="1:5" ht="25.5">
      <c r="A96" s="22" t="s">
        <v>53</v>
      </c>
      <c r="B96" s="23" t="s">
        <v>54</v>
      </c>
      <c r="C96" s="24">
        <v>788450</v>
      </c>
      <c r="D96" s="24">
        <v>129000</v>
      </c>
      <c r="E96" s="24">
        <v>917450</v>
      </c>
    </row>
    <row r="97" spans="1:5">
      <c r="A97" s="25" t="s">
        <v>23</v>
      </c>
      <c r="B97" s="26" t="s">
        <v>24</v>
      </c>
      <c r="C97" s="27">
        <v>645450</v>
      </c>
      <c r="D97" s="27">
        <v>74000</v>
      </c>
      <c r="E97" s="27">
        <v>719450</v>
      </c>
    </row>
    <row r="98" spans="1:5">
      <c r="A98" s="28" t="s">
        <v>25</v>
      </c>
      <c r="B98" s="29" t="s">
        <v>26</v>
      </c>
      <c r="C98" s="30">
        <v>535450</v>
      </c>
      <c r="D98" s="30">
        <v>65000</v>
      </c>
      <c r="E98" s="30">
        <v>600450</v>
      </c>
    </row>
    <row r="99" spans="1:5">
      <c r="A99" s="28" t="s">
        <v>27</v>
      </c>
      <c r="B99" s="29" t="s">
        <v>28</v>
      </c>
      <c r="C99" s="30">
        <v>25000</v>
      </c>
      <c r="D99" s="30">
        <v>3000</v>
      </c>
      <c r="E99" s="30">
        <v>28000</v>
      </c>
    </row>
    <row r="100" spans="1:5">
      <c r="A100" s="28" t="s">
        <v>29</v>
      </c>
      <c r="B100" s="29" t="s">
        <v>30</v>
      </c>
      <c r="C100" s="30">
        <v>85000</v>
      </c>
      <c r="D100" s="30">
        <v>6000</v>
      </c>
      <c r="E100" s="30">
        <v>91000</v>
      </c>
    </row>
    <row r="101" spans="1:5">
      <c r="A101" s="25" t="s">
        <v>11</v>
      </c>
      <c r="B101" s="26" t="s">
        <v>12</v>
      </c>
      <c r="C101" s="27">
        <v>143000</v>
      </c>
      <c r="D101" s="27">
        <v>55000</v>
      </c>
      <c r="E101" s="27">
        <v>198000</v>
      </c>
    </row>
    <row r="102" spans="1:5">
      <c r="A102" s="28" t="s">
        <v>17</v>
      </c>
      <c r="B102" s="29" t="s">
        <v>18</v>
      </c>
      <c r="C102" s="30">
        <v>23000</v>
      </c>
      <c r="D102" s="30">
        <v>0</v>
      </c>
      <c r="E102" s="30">
        <v>23000</v>
      </c>
    </row>
    <row r="103" spans="1:5">
      <c r="A103" s="28" t="s">
        <v>21</v>
      </c>
      <c r="B103" s="29" t="s">
        <v>22</v>
      </c>
      <c r="C103" s="30">
        <v>120000</v>
      </c>
      <c r="D103" s="30">
        <v>55000</v>
      </c>
      <c r="E103" s="30">
        <v>175000</v>
      </c>
    </row>
    <row r="104" spans="1:5">
      <c r="A104" s="19" t="s">
        <v>31</v>
      </c>
      <c r="B104" s="20" t="s">
        <v>32</v>
      </c>
      <c r="C104" s="21">
        <v>943000</v>
      </c>
      <c r="D104" s="21">
        <v>-340000</v>
      </c>
      <c r="E104" s="21">
        <v>603000</v>
      </c>
    </row>
    <row r="105" spans="1:5" ht="25.5">
      <c r="A105" s="22" t="s">
        <v>53</v>
      </c>
      <c r="B105" s="23" t="s">
        <v>54</v>
      </c>
      <c r="C105" s="24">
        <v>943000</v>
      </c>
      <c r="D105" s="24">
        <v>-340000</v>
      </c>
      <c r="E105" s="24">
        <v>603000</v>
      </c>
    </row>
    <row r="106" spans="1:5">
      <c r="A106" s="25" t="s">
        <v>11</v>
      </c>
      <c r="B106" s="26" t="s">
        <v>12</v>
      </c>
      <c r="C106" s="27">
        <v>860000</v>
      </c>
      <c r="D106" s="27">
        <v>-340000</v>
      </c>
      <c r="E106" s="27">
        <v>520000</v>
      </c>
    </row>
    <row r="107" spans="1:5">
      <c r="A107" s="28" t="s">
        <v>21</v>
      </c>
      <c r="B107" s="29" t="s">
        <v>22</v>
      </c>
      <c r="C107" s="30">
        <v>856500</v>
      </c>
      <c r="D107" s="30">
        <v>-340000</v>
      </c>
      <c r="E107" s="30">
        <v>516500</v>
      </c>
    </row>
    <row r="108" spans="1:5">
      <c r="A108" s="28" t="s">
        <v>13</v>
      </c>
      <c r="B108" s="29" t="s">
        <v>14</v>
      </c>
      <c r="C108" s="30">
        <v>3500</v>
      </c>
      <c r="D108" s="30">
        <v>0</v>
      </c>
      <c r="E108" s="30">
        <v>3500</v>
      </c>
    </row>
    <row r="109" spans="1:5">
      <c r="A109" s="25" t="s">
        <v>47</v>
      </c>
      <c r="B109" s="26" t="s">
        <v>48</v>
      </c>
      <c r="C109" s="27">
        <v>83000</v>
      </c>
      <c r="D109" s="27">
        <v>0</v>
      </c>
      <c r="E109" s="27">
        <v>83000</v>
      </c>
    </row>
    <row r="110" spans="1:5">
      <c r="A110" s="28" t="s">
        <v>49</v>
      </c>
      <c r="B110" s="29" t="s">
        <v>50</v>
      </c>
      <c r="C110" s="30">
        <v>83000</v>
      </c>
      <c r="D110" s="30">
        <v>0</v>
      </c>
      <c r="E110" s="30">
        <v>83000</v>
      </c>
    </row>
    <row r="111" spans="1:5">
      <c r="A111" s="19" t="s">
        <v>19</v>
      </c>
      <c r="B111" s="20" t="s">
        <v>20</v>
      </c>
      <c r="C111" s="21">
        <v>15000</v>
      </c>
      <c r="D111" s="21">
        <v>0</v>
      </c>
      <c r="E111" s="21">
        <v>15000</v>
      </c>
    </row>
    <row r="112" spans="1:5" ht="25.5">
      <c r="A112" s="22" t="s">
        <v>53</v>
      </c>
      <c r="B112" s="23" t="s">
        <v>54</v>
      </c>
      <c r="C112" s="24">
        <v>15000</v>
      </c>
      <c r="D112" s="24">
        <v>0</v>
      </c>
      <c r="E112" s="24">
        <v>15000</v>
      </c>
    </row>
    <row r="113" spans="1:5">
      <c r="A113" s="25" t="s">
        <v>11</v>
      </c>
      <c r="B113" s="26" t="s">
        <v>12</v>
      </c>
      <c r="C113" s="27">
        <v>15000</v>
      </c>
      <c r="D113" s="27">
        <v>0</v>
      </c>
      <c r="E113" s="27">
        <v>15000</v>
      </c>
    </row>
    <row r="114" spans="1:5">
      <c r="A114" s="28" t="s">
        <v>21</v>
      </c>
      <c r="B114" s="29" t="s">
        <v>22</v>
      </c>
      <c r="C114" s="30">
        <v>15000</v>
      </c>
      <c r="D114" s="30">
        <v>0</v>
      </c>
      <c r="E114" s="30">
        <v>15000</v>
      </c>
    </row>
    <row r="115" spans="1:5">
      <c r="A115" s="16" t="s">
        <v>74</v>
      </c>
      <c r="B115" s="17" t="s">
        <v>75</v>
      </c>
      <c r="C115" s="18">
        <v>478090</v>
      </c>
      <c r="D115" s="18">
        <v>-35000</v>
      </c>
      <c r="E115" s="18">
        <v>443090</v>
      </c>
    </row>
    <row r="116" spans="1:5">
      <c r="A116" s="19" t="s">
        <v>9</v>
      </c>
      <c r="B116" s="20" t="s">
        <v>10</v>
      </c>
      <c r="C116" s="21">
        <v>27000</v>
      </c>
      <c r="D116" s="21">
        <v>-5000</v>
      </c>
      <c r="E116" s="21">
        <v>22000</v>
      </c>
    </row>
    <row r="117" spans="1:5" ht="25.5">
      <c r="A117" s="22" t="s">
        <v>53</v>
      </c>
      <c r="B117" s="23" t="s">
        <v>54</v>
      </c>
      <c r="C117" s="24">
        <v>27000</v>
      </c>
      <c r="D117" s="24">
        <v>-5000</v>
      </c>
      <c r="E117" s="24">
        <v>22000</v>
      </c>
    </row>
    <row r="118" spans="1:5">
      <c r="A118" s="25" t="s">
        <v>11</v>
      </c>
      <c r="B118" s="26" t="s">
        <v>12</v>
      </c>
      <c r="C118" s="27">
        <v>17000</v>
      </c>
      <c r="D118" s="27">
        <v>0</v>
      </c>
      <c r="E118" s="27">
        <v>17000</v>
      </c>
    </row>
    <row r="119" spans="1:5">
      <c r="A119" s="28" t="s">
        <v>15</v>
      </c>
      <c r="B119" s="29" t="s">
        <v>16</v>
      </c>
      <c r="C119" s="30">
        <v>17000</v>
      </c>
      <c r="D119" s="30">
        <v>0</v>
      </c>
      <c r="E119" s="30">
        <v>17000</v>
      </c>
    </row>
    <row r="120" spans="1:5" ht="25.5">
      <c r="A120" s="25" t="s">
        <v>35</v>
      </c>
      <c r="B120" s="26" t="s">
        <v>36</v>
      </c>
      <c r="C120" s="27">
        <v>10000</v>
      </c>
      <c r="D120" s="27">
        <v>-5000</v>
      </c>
      <c r="E120" s="27">
        <v>5000</v>
      </c>
    </row>
    <row r="121" spans="1:5">
      <c r="A121" s="28" t="s">
        <v>37</v>
      </c>
      <c r="B121" s="29" t="s">
        <v>38</v>
      </c>
      <c r="C121" s="30">
        <v>10000</v>
      </c>
      <c r="D121" s="30">
        <v>-5000</v>
      </c>
      <c r="E121" s="30">
        <v>5000</v>
      </c>
    </row>
    <row r="122" spans="1:5">
      <c r="A122" s="19" t="s">
        <v>31</v>
      </c>
      <c r="B122" s="20" t="s">
        <v>32</v>
      </c>
      <c r="C122" s="21">
        <v>85000</v>
      </c>
      <c r="D122" s="21">
        <v>-30000</v>
      </c>
      <c r="E122" s="21">
        <v>55000</v>
      </c>
    </row>
    <row r="123" spans="1:5" ht="25.5">
      <c r="A123" s="22" t="s">
        <v>53</v>
      </c>
      <c r="B123" s="23" t="s">
        <v>54</v>
      </c>
      <c r="C123" s="24">
        <v>85000</v>
      </c>
      <c r="D123" s="24">
        <v>-30000</v>
      </c>
      <c r="E123" s="24">
        <v>55000</v>
      </c>
    </row>
    <row r="124" spans="1:5">
      <c r="A124" s="25" t="s">
        <v>11</v>
      </c>
      <c r="B124" s="26" t="s">
        <v>12</v>
      </c>
      <c r="C124" s="27">
        <v>80000</v>
      </c>
      <c r="D124" s="27">
        <v>-30000</v>
      </c>
      <c r="E124" s="27">
        <v>50000</v>
      </c>
    </row>
    <row r="125" spans="1:5">
      <c r="A125" s="28" t="s">
        <v>13</v>
      </c>
      <c r="B125" s="29" t="s">
        <v>14</v>
      </c>
      <c r="C125" s="30">
        <v>80000</v>
      </c>
      <c r="D125" s="30">
        <v>-30000</v>
      </c>
      <c r="E125" s="30">
        <v>50000</v>
      </c>
    </row>
    <row r="126" spans="1:5" ht="25.5">
      <c r="A126" s="25" t="s">
        <v>35</v>
      </c>
      <c r="B126" s="26" t="s">
        <v>36</v>
      </c>
      <c r="C126" s="27">
        <v>5000</v>
      </c>
      <c r="D126" s="27">
        <v>0</v>
      </c>
      <c r="E126" s="27">
        <v>5000</v>
      </c>
    </row>
    <row r="127" spans="1:5">
      <c r="A127" s="28" t="s">
        <v>37</v>
      </c>
      <c r="B127" s="29" t="s">
        <v>38</v>
      </c>
      <c r="C127" s="30">
        <v>5000</v>
      </c>
      <c r="D127" s="30">
        <v>0</v>
      </c>
      <c r="E127" s="30">
        <v>5000</v>
      </c>
    </row>
    <row r="128" spans="1:5">
      <c r="A128" s="19" t="s">
        <v>19</v>
      </c>
      <c r="B128" s="20" t="s">
        <v>20</v>
      </c>
      <c r="C128" s="21">
        <v>365090</v>
      </c>
      <c r="D128" s="21">
        <v>0</v>
      </c>
      <c r="E128" s="21">
        <v>365090</v>
      </c>
    </row>
    <row r="129" spans="1:5" ht="25.5">
      <c r="A129" s="22" t="s">
        <v>53</v>
      </c>
      <c r="B129" s="23" t="s">
        <v>54</v>
      </c>
      <c r="C129" s="24">
        <v>365090</v>
      </c>
      <c r="D129" s="24">
        <v>0</v>
      </c>
      <c r="E129" s="24">
        <v>365090</v>
      </c>
    </row>
    <row r="130" spans="1:5">
      <c r="A130" s="25" t="s">
        <v>23</v>
      </c>
      <c r="B130" s="26" t="s">
        <v>24</v>
      </c>
      <c r="C130" s="27">
        <v>10800</v>
      </c>
      <c r="D130" s="27">
        <v>0</v>
      </c>
      <c r="E130" s="27">
        <v>10800</v>
      </c>
    </row>
    <row r="131" spans="1:5">
      <c r="A131" s="28" t="s">
        <v>25</v>
      </c>
      <c r="B131" s="29" t="s">
        <v>26</v>
      </c>
      <c r="C131" s="30">
        <v>8810</v>
      </c>
      <c r="D131" s="30">
        <v>0</v>
      </c>
      <c r="E131" s="30">
        <v>8810</v>
      </c>
    </row>
    <row r="132" spans="1:5">
      <c r="A132" s="28" t="s">
        <v>29</v>
      </c>
      <c r="B132" s="29" t="s">
        <v>30</v>
      </c>
      <c r="C132" s="30">
        <v>1990</v>
      </c>
      <c r="D132" s="30">
        <v>0</v>
      </c>
      <c r="E132" s="30">
        <v>1990</v>
      </c>
    </row>
    <row r="133" spans="1:5">
      <c r="A133" s="25" t="s">
        <v>11</v>
      </c>
      <c r="B133" s="26" t="s">
        <v>12</v>
      </c>
      <c r="C133" s="27">
        <v>282000</v>
      </c>
      <c r="D133" s="27">
        <v>0</v>
      </c>
      <c r="E133" s="27">
        <v>282000</v>
      </c>
    </row>
    <row r="134" spans="1:5">
      <c r="A134" s="28" t="s">
        <v>21</v>
      </c>
      <c r="B134" s="29" t="s">
        <v>22</v>
      </c>
      <c r="C134" s="30">
        <v>32000</v>
      </c>
      <c r="D134" s="30">
        <v>0</v>
      </c>
      <c r="E134" s="30">
        <v>32000</v>
      </c>
    </row>
    <row r="135" spans="1:5">
      <c r="A135" s="28" t="s">
        <v>13</v>
      </c>
      <c r="B135" s="29" t="s">
        <v>14</v>
      </c>
      <c r="C135" s="30">
        <v>250000</v>
      </c>
      <c r="D135" s="30">
        <v>0</v>
      </c>
      <c r="E135" s="30">
        <v>250000</v>
      </c>
    </row>
    <row r="136" spans="1:5" ht="25.5">
      <c r="A136" s="25" t="s">
        <v>35</v>
      </c>
      <c r="B136" s="26" t="s">
        <v>36</v>
      </c>
      <c r="C136" s="27">
        <v>4500</v>
      </c>
      <c r="D136" s="27">
        <v>0</v>
      </c>
      <c r="E136" s="27">
        <v>4500</v>
      </c>
    </row>
    <row r="137" spans="1:5">
      <c r="A137" s="28" t="s">
        <v>37</v>
      </c>
      <c r="B137" s="29" t="s">
        <v>38</v>
      </c>
      <c r="C137" s="30">
        <v>4500</v>
      </c>
      <c r="D137" s="30">
        <v>0</v>
      </c>
      <c r="E137" s="30">
        <v>4500</v>
      </c>
    </row>
    <row r="138" spans="1:5">
      <c r="A138" s="25" t="s">
        <v>47</v>
      </c>
      <c r="B138" s="26" t="s">
        <v>48</v>
      </c>
      <c r="C138" s="27">
        <v>67790</v>
      </c>
      <c r="D138" s="27">
        <v>0</v>
      </c>
      <c r="E138" s="27">
        <v>67790</v>
      </c>
    </row>
    <row r="139" spans="1:5">
      <c r="A139" s="28" t="s">
        <v>49</v>
      </c>
      <c r="B139" s="29" t="s">
        <v>50</v>
      </c>
      <c r="C139" s="30">
        <v>67790</v>
      </c>
      <c r="D139" s="30">
        <v>0</v>
      </c>
      <c r="E139" s="30">
        <v>67790</v>
      </c>
    </row>
    <row r="140" spans="1:5">
      <c r="A140" s="19" t="s">
        <v>33</v>
      </c>
      <c r="B140" s="20" t="s">
        <v>34</v>
      </c>
      <c r="C140" s="21">
        <v>1000</v>
      </c>
      <c r="D140" s="21">
        <v>0</v>
      </c>
      <c r="E140" s="21">
        <v>1000</v>
      </c>
    </row>
    <row r="141" spans="1:5" ht="25.5">
      <c r="A141" s="22" t="s">
        <v>53</v>
      </c>
      <c r="B141" s="23" t="s">
        <v>54</v>
      </c>
      <c r="C141" s="24">
        <v>1000</v>
      </c>
      <c r="D141" s="24">
        <v>0</v>
      </c>
      <c r="E141" s="24">
        <v>1000</v>
      </c>
    </row>
    <row r="142" spans="1:5">
      <c r="A142" s="25" t="s">
        <v>11</v>
      </c>
      <c r="B142" s="26" t="s">
        <v>12</v>
      </c>
      <c r="C142" s="27">
        <v>1000</v>
      </c>
      <c r="D142" s="27">
        <v>0</v>
      </c>
      <c r="E142" s="27">
        <v>1000</v>
      </c>
    </row>
    <row r="143" spans="1:5">
      <c r="A143" s="28" t="s">
        <v>21</v>
      </c>
      <c r="B143" s="29" t="s">
        <v>22</v>
      </c>
      <c r="C143" s="30">
        <v>500</v>
      </c>
      <c r="D143" s="30">
        <v>0</v>
      </c>
      <c r="E143" s="30">
        <v>500</v>
      </c>
    </row>
    <row r="144" spans="1:5">
      <c r="A144" s="28" t="s">
        <v>13</v>
      </c>
      <c r="B144" s="29" t="s">
        <v>14</v>
      </c>
      <c r="C144" s="30">
        <v>500</v>
      </c>
      <c r="D144" s="30">
        <v>0</v>
      </c>
      <c r="E144" s="30">
        <v>500</v>
      </c>
    </row>
    <row r="145" spans="1:5" ht="25.5">
      <c r="A145" s="16" t="s">
        <v>76</v>
      </c>
      <c r="B145" s="17" t="s">
        <v>77</v>
      </c>
      <c r="C145" s="18">
        <v>10000</v>
      </c>
      <c r="D145" s="18">
        <v>0</v>
      </c>
      <c r="E145" s="18">
        <v>10000</v>
      </c>
    </row>
    <row r="146" spans="1:5">
      <c r="A146" s="19" t="s">
        <v>19</v>
      </c>
      <c r="B146" s="20" t="s">
        <v>20</v>
      </c>
      <c r="C146" s="21">
        <v>10000</v>
      </c>
      <c r="D146" s="21">
        <v>0</v>
      </c>
      <c r="E146" s="21">
        <v>10000</v>
      </c>
    </row>
    <row r="147" spans="1:5" ht="25.5">
      <c r="A147" s="22" t="s">
        <v>55</v>
      </c>
      <c r="B147" s="23" t="s">
        <v>56</v>
      </c>
      <c r="C147" s="24">
        <v>10000</v>
      </c>
      <c r="D147" s="24">
        <v>0</v>
      </c>
      <c r="E147" s="24">
        <v>10000</v>
      </c>
    </row>
    <row r="148" spans="1:5">
      <c r="A148" s="25" t="s">
        <v>11</v>
      </c>
      <c r="B148" s="26" t="s">
        <v>12</v>
      </c>
      <c r="C148" s="27">
        <v>10000</v>
      </c>
      <c r="D148" s="27">
        <v>0</v>
      </c>
      <c r="E148" s="27">
        <v>10000</v>
      </c>
    </row>
    <row r="149" spans="1:5">
      <c r="A149" s="28" t="s">
        <v>21</v>
      </c>
      <c r="B149" s="29" t="s">
        <v>22</v>
      </c>
      <c r="C149" s="30">
        <v>10000</v>
      </c>
      <c r="D149" s="30">
        <v>0</v>
      </c>
      <c r="E149" s="30">
        <v>10000</v>
      </c>
    </row>
    <row r="150" spans="1:5" ht="25.5">
      <c r="A150" s="16" t="s">
        <v>67</v>
      </c>
      <c r="B150" s="17" t="s">
        <v>68</v>
      </c>
      <c r="C150" s="18">
        <v>707000</v>
      </c>
      <c r="D150" s="18">
        <v>48000</v>
      </c>
      <c r="E150" s="18">
        <v>755000</v>
      </c>
    </row>
    <row r="151" spans="1:5">
      <c r="A151" s="19" t="s">
        <v>9</v>
      </c>
      <c r="B151" s="20" t="s">
        <v>10</v>
      </c>
      <c r="C151" s="21">
        <v>130000</v>
      </c>
      <c r="D151" s="21">
        <v>30000</v>
      </c>
      <c r="E151" s="21">
        <v>160000</v>
      </c>
    </row>
    <row r="152" spans="1:5" ht="25.5">
      <c r="A152" s="22" t="s">
        <v>55</v>
      </c>
      <c r="B152" s="23" t="s">
        <v>56</v>
      </c>
      <c r="C152" s="24">
        <v>130000</v>
      </c>
      <c r="D152" s="24">
        <v>30000</v>
      </c>
      <c r="E152" s="24">
        <v>160000</v>
      </c>
    </row>
    <row r="153" spans="1:5">
      <c r="A153" s="25" t="s">
        <v>23</v>
      </c>
      <c r="B153" s="26" t="s">
        <v>24</v>
      </c>
      <c r="C153" s="27">
        <v>130000</v>
      </c>
      <c r="D153" s="27">
        <v>30000</v>
      </c>
      <c r="E153" s="27">
        <v>160000</v>
      </c>
    </row>
    <row r="154" spans="1:5">
      <c r="A154" s="28" t="s">
        <v>25</v>
      </c>
      <c r="B154" s="29" t="s">
        <v>26</v>
      </c>
      <c r="C154" s="30">
        <v>130000</v>
      </c>
      <c r="D154" s="30">
        <v>30000</v>
      </c>
      <c r="E154" s="30">
        <v>160000</v>
      </c>
    </row>
    <row r="155" spans="1:5">
      <c r="A155" s="19" t="s">
        <v>19</v>
      </c>
      <c r="B155" s="20" t="s">
        <v>20</v>
      </c>
      <c r="C155" s="21">
        <v>577000</v>
      </c>
      <c r="D155" s="21">
        <v>18000</v>
      </c>
      <c r="E155" s="21">
        <v>595000</v>
      </c>
    </row>
    <row r="156" spans="1:5" ht="25.5">
      <c r="A156" s="22" t="s">
        <v>55</v>
      </c>
      <c r="B156" s="23" t="s">
        <v>56</v>
      </c>
      <c r="C156" s="24">
        <v>577000</v>
      </c>
      <c r="D156" s="24">
        <v>18000</v>
      </c>
      <c r="E156" s="24">
        <v>595000</v>
      </c>
    </row>
    <row r="157" spans="1:5">
      <c r="A157" s="25" t="s">
        <v>23</v>
      </c>
      <c r="B157" s="26" t="s">
        <v>24</v>
      </c>
      <c r="C157" s="27">
        <v>542000</v>
      </c>
      <c r="D157" s="27">
        <v>18000</v>
      </c>
      <c r="E157" s="27">
        <v>560000</v>
      </c>
    </row>
    <row r="158" spans="1:5">
      <c r="A158" s="28" t="s">
        <v>25</v>
      </c>
      <c r="B158" s="29" t="s">
        <v>26</v>
      </c>
      <c r="C158" s="30">
        <v>445000</v>
      </c>
      <c r="D158" s="30">
        <v>0</v>
      </c>
      <c r="E158" s="30">
        <v>445000</v>
      </c>
    </row>
    <row r="159" spans="1:5">
      <c r="A159" s="28" t="s">
        <v>27</v>
      </c>
      <c r="B159" s="29" t="s">
        <v>28</v>
      </c>
      <c r="C159" s="30">
        <v>32000</v>
      </c>
      <c r="D159" s="30">
        <v>12000</v>
      </c>
      <c r="E159" s="30">
        <v>44000</v>
      </c>
    </row>
    <row r="160" spans="1:5">
      <c r="A160" s="28" t="s">
        <v>29</v>
      </c>
      <c r="B160" s="29" t="s">
        <v>30</v>
      </c>
      <c r="C160" s="30">
        <v>65000</v>
      </c>
      <c r="D160" s="30">
        <v>6000</v>
      </c>
      <c r="E160" s="30">
        <v>71000</v>
      </c>
    </row>
    <row r="161" spans="1:5">
      <c r="A161" s="25" t="s">
        <v>11</v>
      </c>
      <c r="B161" s="26" t="s">
        <v>12</v>
      </c>
      <c r="C161" s="27">
        <v>35000</v>
      </c>
      <c r="D161" s="27">
        <v>0</v>
      </c>
      <c r="E161" s="27">
        <v>35000</v>
      </c>
    </row>
    <row r="162" spans="1:5">
      <c r="A162" s="28" t="s">
        <v>17</v>
      </c>
      <c r="B162" s="29" t="s">
        <v>18</v>
      </c>
      <c r="C162" s="30">
        <v>30500</v>
      </c>
      <c r="D162" s="30">
        <v>0</v>
      </c>
      <c r="E162" s="30">
        <v>30500</v>
      </c>
    </row>
    <row r="163" spans="1:5">
      <c r="A163" s="28" t="s">
        <v>13</v>
      </c>
      <c r="B163" s="29" t="s">
        <v>14</v>
      </c>
      <c r="C163" s="30">
        <v>2500</v>
      </c>
      <c r="D163" s="30">
        <v>0</v>
      </c>
      <c r="E163" s="30">
        <v>2500</v>
      </c>
    </row>
    <row r="164" spans="1:5">
      <c r="A164" s="28" t="s">
        <v>15</v>
      </c>
      <c r="B164" s="29" t="s">
        <v>16</v>
      </c>
      <c r="C164" s="30">
        <v>2000</v>
      </c>
      <c r="D164" s="30">
        <v>0</v>
      </c>
      <c r="E164" s="30">
        <v>2000</v>
      </c>
    </row>
    <row r="165" spans="1:5" ht="25.5">
      <c r="A165" s="16" t="s">
        <v>78</v>
      </c>
      <c r="B165" s="17" t="s">
        <v>79</v>
      </c>
      <c r="C165" s="18">
        <v>20000</v>
      </c>
      <c r="D165" s="18">
        <v>0</v>
      </c>
      <c r="E165" s="18">
        <v>20000</v>
      </c>
    </row>
    <row r="166" spans="1:5">
      <c r="A166" s="19" t="s">
        <v>9</v>
      </c>
      <c r="B166" s="20" t="s">
        <v>10</v>
      </c>
      <c r="C166" s="21">
        <v>20000</v>
      </c>
      <c r="D166" s="21">
        <v>0</v>
      </c>
      <c r="E166" s="21">
        <v>20000</v>
      </c>
    </row>
    <row r="167" spans="1:5" ht="25.5">
      <c r="A167" s="22" t="s">
        <v>55</v>
      </c>
      <c r="B167" s="23" t="s">
        <v>56</v>
      </c>
      <c r="C167" s="24">
        <v>20000</v>
      </c>
      <c r="D167" s="24">
        <v>0</v>
      </c>
      <c r="E167" s="24">
        <v>20000</v>
      </c>
    </row>
    <row r="168" spans="1:5">
      <c r="A168" s="25" t="s">
        <v>23</v>
      </c>
      <c r="B168" s="26" t="s">
        <v>24</v>
      </c>
      <c r="C168" s="27">
        <v>18000</v>
      </c>
      <c r="D168" s="27">
        <v>0</v>
      </c>
      <c r="E168" s="27">
        <v>18000</v>
      </c>
    </row>
    <row r="169" spans="1:5">
      <c r="A169" s="28" t="s">
        <v>25</v>
      </c>
      <c r="B169" s="29" t="s">
        <v>26</v>
      </c>
      <c r="C169" s="30">
        <v>15000</v>
      </c>
      <c r="D169" s="30">
        <v>0</v>
      </c>
      <c r="E169" s="30">
        <v>15000</v>
      </c>
    </row>
    <row r="170" spans="1:5">
      <c r="A170" s="28" t="s">
        <v>29</v>
      </c>
      <c r="B170" s="29" t="s">
        <v>30</v>
      </c>
      <c r="C170" s="30">
        <v>3000</v>
      </c>
      <c r="D170" s="30">
        <v>0</v>
      </c>
      <c r="E170" s="30">
        <v>3000</v>
      </c>
    </row>
    <row r="171" spans="1:5">
      <c r="A171" s="25" t="s">
        <v>11</v>
      </c>
      <c r="B171" s="26" t="s">
        <v>12</v>
      </c>
      <c r="C171" s="27">
        <v>2000</v>
      </c>
      <c r="D171" s="27">
        <v>0</v>
      </c>
      <c r="E171" s="27">
        <v>2000</v>
      </c>
    </row>
    <row r="172" spans="1:5">
      <c r="A172" s="28" t="s">
        <v>17</v>
      </c>
      <c r="B172" s="29" t="s">
        <v>18</v>
      </c>
      <c r="C172" s="30">
        <v>2000</v>
      </c>
      <c r="D172" s="30">
        <v>0</v>
      </c>
      <c r="E172" s="30">
        <v>2000</v>
      </c>
    </row>
    <row r="174" spans="1:5">
      <c r="E174" s="35"/>
    </row>
    <row r="2241" ht="0" hidden="1" customHeight="1"/>
  </sheetData>
  <mergeCells count="3">
    <mergeCell ref="A1:E1"/>
    <mergeCell ref="A2:E2"/>
    <mergeCell ref="A3:E3"/>
  </mergeCells>
  <pageMargins left="0.39370078740157483" right="0.19685039370078741" top="0.39370078740157483" bottom="0.62992125984251968" header="0.39370078740157483" footer="0.39370078740157483"/>
  <pageSetup paperSize="9" scale="84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G4" sqref="G4"/>
    </sheetView>
  </sheetViews>
  <sheetFormatPr defaultRowHeight="15"/>
  <cols>
    <col min="9" max="9" width="12.85546875" customWidth="1"/>
  </cols>
  <sheetData>
    <row r="1" spans="1:9" ht="15.75">
      <c r="A1" s="109" t="s">
        <v>85</v>
      </c>
      <c r="B1" s="109"/>
      <c r="C1" s="109"/>
      <c r="D1" s="109"/>
      <c r="E1" s="109"/>
      <c r="F1" s="109"/>
      <c r="G1" s="109"/>
      <c r="H1" s="109"/>
      <c r="I1" s="109"/>
    </row>
    <row r="2" spans="1:9" ht="47.25" customHeight="1">
      <c r="A2" s="110" t="s">
        <v>86</v>
      </c>
      <c r="B2" s="110"/>
      <c r="C2" s="110"/>
      <c r="D2" s="110"/>
      <c r="E2" s="110"/>
      <c r="F2" s="110"/>
      <c r="G2" s="110"/>
      <c r="H2" s="110"/>
      <c r="I2" s="110"/>
    </row>
    <row r="3" spans="1:9" ht="15.75" customHeight="1">
      <c r="A3" s="36"/>
      <c r="B3" s="36"/>
      <c r="C3" s="36"/>
      <c r="D3" s="36"/>
      <c r="E3" s="36"/>
      <c r="F3" s="36"/>
      <c r="G3" s="36"/>
      <c r="H3" s="36"/>
      <c r="I3" s="36"/>
    </row>
    <row r="5" spans="1:9">
      <c r="A5" s="37" t="s">
        <v>87</v>
      </c>
    </row>
    <row r="6" spans="1:9">
      <c r="A6" s="37" t="s">
        <v>88</v>
      </c>
    </row>
    <row r="7" spans="1:9" ht="15.75">
      <c r="F7" s="38"/>
      <c r="G7" s="39" t="s">
        <v>89</v>
      </c>
      <c r="H7" s="38"/>
    </row>
    <row r="8" spans="1:9" ht="15.75">
      <c r="F8" s="38"/>
      <c r="G8" s="39" t="s">
        <v>90</v>
      </c>
      <c r="H8" s="38"/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1</vt:i4>
      </vt:variant>
    </vt:vector>
  </HeadingPairs>
  <TitlesOfParts>
    <vt:vector size="5" baseType="lpstr">
      <vt:lpstr>SAŽETAK</vt:lpstr>
      <vt:lpstr>OPĆI DIO</vt:lpstr>
      <vt:lpstr>POSEBNI DIO</vt:lpstr>
      <vt:lpstr>ZAVRŠNE ODREDBE</vt:lpstr>
      <vt:lpstr>'POSEBNI DIO'!Ispis_naslova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Sirovica</dc:creator>
  <cp:lastModifiedBy>Sandra</cp:lastModifiedBy>
  <cp:lastPrinted>2020-12-01T07:30:37Z</cp:lastPrinted>
  <dcterms:created xsi:type="dcterms:W3CDTF">2020-10-28T12:23:58Z</dcterms:created>
  <dcterms:modified xsi:type="dcterms:W3CDTF">2021-01-12T09:06:57Z</dcterms:modified>
</cp:coreProperties>
</file>